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60" windowWidth="20580" windowHeight="11775" tabRatio="841"/>
  </bookViews>
  <sheets>
    <sheet name="Rap. grafiche COMPARTO" sheetId="1" r:id="rId1"/>
    <sheet name="Rap. grafiche DPTA e Prof. San." sheetId="3" r:id="rId2"/>
    <sheet name="Rap. grafiche DIRIGENZA MEDICA" sheetId="5" r:id="rId3"/>
    <sheet name="Rap. grafica DIRIGENZA SANITARI" sheetId="6" r:id="rId4"/>
    <sheet name="Tabelle dati COMPARTO 2021" sheetId="2" r:id="rId5"/>
    <sheet name="Tabelle dati DIRIGENZA 2021" sheetId="4" r:id="rId6"/>
    <sheet name="Tab. incidenza obiet. e val." sheetId="24" r:id="rId7"/>
  </sheets>
  <calcPr calcId="125725"/>
</workbook>
</file>

<file path=xl/calcChain.xml><?xml version="1.0" encoding="utf-8"?>
<calcChain xmlns="http://schemas.openxmlformats.org/spreadsheetml/2006/main">
  <c r="E93" i="4"/>
  <c r="F93"/>
  <c r="G93"/>
  <c r="H93"/>
  <c r="E94"/>
  <c r="F94"/>
  <c r="G94"/>
  <c r="H94"/>
  <c r="D94"/>
  <c r="I94" s="1"/>
  <c r="D93"/>
  <c r="G71"/>
  <c r="I90"/>
  <c r="I89"/>
  <c r="I85"/>
  <c r="I86"/>
  <c r="P62"/>
  <c r="P65"/>
  <c r="G75"/>
  <c r="I63"/>
  <c r="I93" l="1"/>
  <c r="J86"/>
  <c r="P44" l="1"/>
  <c r="P43"/>
  <c r="P42"/>
  <c r="P41"/>
  <c r="P39"/>
  <c r="P40"/>
  <c r="U82" l="1"/>
  <c r="U81"/>
  <c r="U80"/>
  <c r="U79"/>
  <c r="U78"/>
  <c r="P83"/>
  <c r="P82"/>
  <c r="P81"/>
  <c r="P80"/>
  <c r="P79"/>
  <c r="P78"/>
  <c r="Y79"/>
  <c r="Y80"/>
  <c r="Z42"/>
  <c r="Z39"/>
  <c r="U70"/>
  <c r="U69"/>
  <c r="U68"/>
  <c r="U67"/>
  <c r="U66"/>
  <c r="U65"/>
  <c r="U64"/>
  <c r="Y64" s="1"/>
  <c r="U63"/>
  <c r="U62"/>
  <c r="P71"/>
  <c r="P70"/>
  <c r="P69"/>
  <c r="P68"/>
  <c r="P67"/>
  <c r="P66"/>
  <c r="P63"/>
  <c r="U12"/>
  <c r="U11"/>
  <c r="U10"/>
  <c r="U9"/>
  <c r="U8"/>
  <c r="U7"/>
  <c r="U32"/>
  <c r="U31"/>
  <c r="U30"/>
  <c r="U29"/>
  <c r="U28"/>
  <c r="U27"/>
  <c r="U26"/>
  <c r="U25"/>
  <c r="U24"/>
  <c r="U23"/>
  <c r="P32"/>
  <c r="P31"/>
  <c r="P30"/>
  <c r="P29"/>
  <c r="P28"/>
  <c r="P27"/>
  <c r="Z27" s="1"/>
  <c r="P26"/>
  <c r="Z26" s="1"/>
  <c r="P25"/>
  <c r="Z25" s="1"/>
  <c r="P24"/>
  <c r="P23"/>
  <c r="G9"/>
  <c r="I21"/>
  <c r="I20"/>
  <c r="P16"/>
  <c r="P15"/>
  <c r="P14"/>
  <c r="P13"/>
  <c r="P12"/>
  <c r="P11"/>
  <c r="P10"/>
  <c r="P9"/>
  <c r="P8"/>
  <c r="P7"/>
  <c r="G64" i="1"/>
  <c r="Z29" i="4" l="1"/>
  <c r="Z31"/>
  <c r="Z24"/>
  <c r="Z28"/>
  <c r="Z30"/>
  <c r="Z32"/>
  <c r="J21"/>
  <c r="D29" i="2"/>
  <c r="G6" l="1"/>
  <c r="J90" i="4"/>
  <c r="I60"/>
  <c r="J60" s="1"/>
  <c r="G72"/>
  <c r="G76"/>
  <c r="H76" s="1"/>
  <c r="I64"/>
  <c r="E79"/>
  <c r="F79"/>
  <c r="E80"/>
  <c r="F80"/>
  <c r="D80"/>
  <c r="D79"/>
  <c r="Z79"/>
  <c r="Z80"/>
  <c r="Z81"/>
  <c r="Z82"/>
  <c r="Z83"/>
  <c r="Z78"/>
  <c r="Z63"/>
  <c r="Z64"/>
  <c r="Z65"/>
  <c r="Z66"/>
  <c r="Z67"/>
  <c r="Z68"/>
  <c r="Z69"/>
  <c r="Z70"/>
  <c r="Z71"/>
  <c r="Z62"/>
  <c r="I67"/>
  <c r="H67"/>
  <c r="H68"/>
  <c r="E67"/>
  <c r="F67"/>
  <c r="G67"/>
  <c r="E68"/>
  <c r="G68"/>
  <c r="D68"/>
  <c r="D67"/>
  <c r="H14"/>
  <c r="H13"/>
  <c r="G10"/>
  <c r="E52"/>
  <c r="F52"/>
  <c r="G52"/>
  <c r="H52"/>
  <c r="E53"/>
  <c r="F53"/>
  <c r="G53"/>
  <c r="H53"/>
  <c r="D53"/>
  <c r="D52"/>
  <c r="I49"/>
  <c r="I48"/>
  <c r="I44"/>
  <c r="I45"/>
  <c r="I6"/>
  <c r="Y83"/>
  <c r="Y71"/>
  <c r="Y66"/>
  <c r="Y65"/>
  <c r="Y23"/>
  <c r="Y25"/>
  <c r="Y26"/>
  <c r="Y27"/>
  <c r="Y30"/>
  <c r="Y31"/>
  <c r="Y32"/>
  <c r="Y40"/>
  <c r="Y41"/>
  <c r="Y43"/>
  <c r="Y44"/>
  <c r="Z23"/>
  <c r="F40"/>
  <c r="F41"/>
  <c r="E41"/>
  <c r="E40"/>
  <c r="G37"/>
  <c r="G36"/>
  <c r="E29"/>
  <c r="F29"/>
  <c r="G29"/>
  <c r="H29"/>
  <c r="D29"/>
  <c r="E28"/>
  <c r="F28"/>
  <c r="G28"/>
  <c r="H28"/>
  <c r="D28"/>
  <c r="G33"/>
  <c r="G41" s="1"/>
  <c r="G32"/>
  <c r="G40" s="1"/>
  <c r="Z41"/>
  <c r="Z43"/>
  <c r="Z44"/>
  <c r="Z40"/>
  <c r="I25"/>
  <c r="I24"/>
  <c r="J25" l="1"/>
  <c r="I53"/>
  <c r="J45"/>
  <c r="I29"/>
  <c r="G80"/>
  <c r="I52"/>
  <c r="J53" s="1"/>
  <c r="H41"/>
  <c r="I28"/>
  <c r="J29" s="1"/>
  <c r="H37"/>
  <c r="H10"/>
  <c r="I14"/>
  <c r="H33"/>
  <c r="J49"/>
  <c r="G79"/>
  <c r="H80" s="1"/>
  <c r="J64"/>
  <c r="I68"/>
  <c r="J68" s="1"/>
  <c r="H72"/>
  <c r="J94" l="1"/>
  <c r="H6" i="2" l="1"/>
  <c r="I6"/>
  <c r="J6"/>
  <c r="K6" l="1"/>
</calcChain>
</file>

<file path=xl/sharedStrings.xml><?xml version="1.0" encoding="utf-8"?>
<sst xmlns="http://schemas.openxmlformats.org/spreadsheetml/2006/main" count="444" uniqueCount="146">
  <si>
    <t>CATEGORIA</t>
  </si>
  <si>
    <t>Valutazione</t>
  </si>
  <si>
    <t>A</t>
  </si>
  <si>
    <t>B</t>
  </si>
  <si>
    <t>C</t>
  </si>
  <si>
    <t>D</t>
  </si>
  <si>
    <t>BS</t>
  </si>
  <si>
    <t>DS</t>
  </si>
  <si>
    <t xml:space="preserve">Numero </t>
  </si>
  <si>
    <t>Tabella 2</t>
  </si>
  <si>
    <t>Tabella 1</t>
  </si>
  <si>
    <t>DIRIGENZA TECNICO PROFESSIONALE AMMINISTRATIVA E DELLE PROFESSIONI SANITARIE</t>
  </si>
  <si>
    <t>Tabella 3</t>
  </si>
  <si>
    <t>Tabella 4</t>
  </si>
  <si>
    <t>Tabella 5</t>
  </si>
  <si>
    <t>DIRIGENZA MEDICA</t>
  </si>
  <si>
    <t>Tabella 6</t>
  </si>
  <si>
    <t>Tabella 7</t>
  </si>
  <si>
    <t>Tabella 8</t>
  </si>
  <si>
    <t>DIRIGENZA SANITARIA</t>
  </si>
  <si>
    <t>Tabella 9</t>
  </si>
  <si>
    <t>Tabella 10</t>
  </si>
  <si>
    <t>Tabella 11</t>
  </si>
  <si>
    <t>Dirigenza medica e sanitaria</t>
  </si>
  <si>
    <t>CLASSI DIRIGENZA</t>
  </si>
  <si>
    <t>DIR.DIP</t>
  </si>
  <si>
    <t>Aree funzionali, coordinamenti</t>
  </si>
  <si>
    <t>dir SC/SD e CC</t>
  </si>
  <si>
    <t>sez.int. percorsi e inc 9 - 7</t>
  </si>
  <si>
    <t>magg.5 (senza o con incarico da 1 a 6)</t>
  </si>
  <si>
    <t xml:space="preserve">min.5 </t>
  </si>
  <si>
    <t>EQUIVALENZA</t>
  </si>
  <si>
    <t>% quota FONDO x obiettivi da indirizzo reg</t>
  </si>
  <si>
    <t>peso classi</t>
  </si>
  <si>
    <t>% RAGG.OB.BUDGET</t>
  </si>
  <si>
    <t>% di riconoscimento retribuzione di risultato  distinta per classi di dirigenza</t>
  </si>
  <si>
    <t>90-100</t>
  </si>
  <si>
    <t>80- &lt;90</t>
  </si>
  <si>
    <t>70- &lt;80</t>
  </si>
  <si>
    <t>60- &lt;70</t>
  </si>
  <si>
    <t>50- &lt;60</t>
  </si>
  <si>
    <t>30- &lt;50</t>
  </si>
  <si>
    <t>20-&lt;30</t>
  </si>
  <si>
    <t>&lt;20</t>
  </si>
  <si>
    <t>% quota FONDO x valutazione da indirizzo reg</t>
  </si>
  <si>
    <t>giudizio E</t>
  </si>
  <si>
    <t>giudizio D</t>
  </si>
  <si>
    <t>giudizio C</t>
  </si>
  <si>
    <t>giudizio B</t>
  </si>
  <si>
    <t>giudizio A</t>
  </si>
  <si>
    <t>Dirigenza PTA e professioni sanitarie</t>
  </si>
  <si>
    <t xml:space="preserve">dir SC/SD </t>
  </si>
  <si>
    <t>sez.int. processi e inc 4 - 6</t>
  </si>
  <si>
    <t>magg.5 (senza o con incarico da 1 a 3)</t>
  </si>
  <si>
    <t>Le percentuali riportate nella tabelle obiettivo indicano la quota di premio assegnata in base agli accordi vigenti (vedi tabella incidenza obiettivi e valutazione)</t>
  </si>
  <si>
    <t>Da migliorare</t>
  </si>
  <si>
    <t>Adeguato</t>
  </si>
  <si>
    <t>Molto buono</t>
  </si>
  <si>
    <t>Eccellente</t>
  </si>
  <si>
    <t>Legenda valutazione</t>
  </si>
  <si>
    <t>Legenda categorie e profili professionali</t>
  </si>
  <si>
    <t>Ausiliaro specializzato e commesso</t>
  </si>
  <si>
    <t>Puericultrice, Operatore tecnico specializzato, Operatore socio sanitario, Coadiutore amministrativo esperto</t>
  </si>
  <si>
    <t>Operatore tecnico, Operatore tecnico addetto all'assistenza, Coadiutore amministrativo</t>
  </si>
  <si>
    <t>Infermiere, Ostetrica, Dietista, Podologo, Tecnici Sanitari, Tecnico della prevenzione, Collaboratore amministrativo</t>
  </si>
  <si>
    <t>Collaboratore professonale sanitario esperto, Collaboratore tecnico-professionale esperto, Collaboratore amministrativo professionale esperto</t>
  </si>
  <si>
    <t>Prestazione insufficiente e inadeguata al ruolo</t>
  </si>
  <si>
    <t>Prestazione appena sufficiente rispetto al ruolo e all'atteso</t>
  </si>
  <si>
    <t>Prestazione adeguata al ruolo e all'atteso</t>
  </si>
  <si>
    <t>Prestazione più che adeguata al ruolo e all'atteso</t>
  </si>
  <si>
    <t>Prestazione di assoluto rilievo</t>
  </si>
  <si>
    <t xml:space="preserve">CATEGORIA  </t>
  </si>
  <si>
    <t xml:space="preserve">VALUTAZIONE </t>
  </si>
  <si>
    <t xml:space="preserve">B </t>
  </si>
  <si>
    <t>Euro</t>
  </si>
  <si>
    <t>TOT</t>
  </si>
  <si>
    <r>
      <rPr>
        <b/>
        <sz val="12"/>
        <rFont val="Arial"/>
        <family val="2"/>
      </rPr>
      <t>N.B.</t>
    </r>
    <r>
      <rPr>
        <sz val="12"/>
        <rFont val="Arial"/>
        <family val="2"/>
      </rPr>
      <t xml:space="preserve"> La tabella 11 rappresenta la distribuzione della retribuzione di risultato per fasce economiche. È tuttavia da rilevare che i valori risentono anche del fattore tempo lavorato. </t>
    </r>
  </si>
  <si>
    <t xml:space="preserve">Gestionali </t>
  </si>
  <si>
    <t>Non gestionali</t>
  </si>
  <si>
    <t>Obiettivi</t>
  </si>
  <si>
    <t>Gestionali</t>
  </si>
  <si>
    <t>Non Gestionali</t>
  </si>
  <si>
    <t>SSN (12 mesi)</t>
  </si>
  <si>
    <t>TOTALE SPETTANTE ANNUO</t>
  </si>
  <si>
    <t>OBIETTIVI</t>
  </si>
  <si>
    <t xml:space="preserve">Euro </t>
  </si>
  <si>
    <t>x≤60%</t>
  </si>
  <si>
    <t>60%&lt;x≤90%</t>
  </si>
  <si>
    <t>x&gt;90%</t>
  </si>
  <si>
    <t>Gestionale (media)</t>
  </si>
  <si>
    <t>Valutazione SSN</t>
  </si>
  <si>
    <t>UNIV.</t>
  </si>
  <si>
    <t xml:space="preserve"> Obiettivi SSN</t>
  </si>
  <si>
    <t>SSN</t>
  </si>
  <si>
    <t>Val.+ Obiettivi SSN</t>
  </si>
  <si>
    <t>Obiettivi SSN</t>
  </si>
  <si>
    <t>≤ 60%</t>
  </si>
  <si>
    <t>60% &lt; x ≤ 90%</t>
  </si>
  <si>
    <t>x &gt; 90%</t>
  </si>
  <si>
    <t>DTPA SSN (12 mesi)</t>
  </si>
  <si>
    <t>Persone</t>
  </si>
  <si>
    <t>Non Gestionale (media)</t>
  </si>
  <si>
    <t>1000 € &lt; x ≤ 1500 €</t>
  </si>
  <si>
    <t>1500 € &lt; x ≤ 1800 €</t>
  </si>
  <si>
    <t>1800 € &lt; x ≤ 2000 €</t>
  </si>
  <si>
    <t>x &gt; 2000 €</t>
  </si>
  <si>
    <t>Euro (Media)</t>
  </si>
  <si>
    <t>3000 € &lt; x ≤ 4000 €</t>
  </si>
  <si>
    <t>4000 € &lt; x ≤ 5000 €</t>
  </si>
  <si>
    <t>&gt; 5000 €</t>
  </si>
  <si>
    <t>Val.+ Obiettivi Univ.</t>
  </si>
  <si>
    <t>Obiettivi Univ.</t>
  </si>
  <si>
    <t xml:space="preserve"> Valutazione Univ.</t>
  </si>
  <si>
    <t xml:space="preserve"> Val.+ Obiettivi Univ.</t>
  </si>
  <si>
    <t xml:space="preserve"> Obiettivi TOT</t>
  </si>
  <si>
    <t>Valutazione TOT</t>
  </si>
  <si>
    <t xml:space="preserve"> Valutazione TOT</t>
  </si>
  <si>
    <t xml:space="preserve"> Obiettivi Univ.</t>
  </si>
  <si>
    <t>x ≤ 3000 €</t>
  </si>
  <si>
    <t>x ≤ 1000 €</t>
  </si>
  <si>
    <t>x ≤ 60%</t>
  </si>
  <si>
    <t>Le seguenti tabelle illustrano i dati relativi al premio assegnato alla dirigenza tenendo in considerazione i due parametri di riferimento che permettono di fornire informazioni significative circa i criteri di selettività adottati. Tali parametri riguardano la valutazione ed il raggiugngimento degli obiettivi.
(Tabella 6, Tabella 7)</t>
  </si>
  <si>
    <t>La tabella si riferisce all'importo attribuito nell'ambito della categoria per ciascuna valutazione per coloro che hanno prestato servizio per 12 mesi.</t>
  </si>
  <si>
    <t>Puericultrice esperta, Infermiere generico, Massofisioterapista, Assistente tecnico, Programmatore, Operatore tecnico specializzato esperto, Assistente Amministrativo</t>
  </si>
  <si>
    <t>Legenda Valutazione</t>
  </si>
  <si>
    <t>Le seguenti tabelle illustrano i dati relativi al premio assegnato alla dirigenza tenendo in considerazione i due parametri di riferimento che permettono di fornire informazioni significative circa i criteri di selettività adottati. Tali parametri riguardano la valutazione ed il raggiugngimento degli obiettivi.</t>
  </si>
  <si>
    <r>
      <rPr>
        <b/>
        <sz val="10"/>
        <rFont val="Arial"/>
        <family val="2"/>
      </rPr>
      <t>N.B.</t>
    </r>
    <r>
      <rPr>
        <sz val="10"/>
        <rFont val="Arial"/>
        <family val="2"/>
      </rPr>
      <t xml:space="preserve"> La tabella 5 rappresenta la distribuzione della retribuzione di risultato per fasce economiche. E' tuttavia da rilevare che i valori risentono anche del fattore tempo lavorato. Nella fattispecie un solo soggetto ha un periodo lavorato pari a 9 mesi.</t>
    </r>
  </si>
  <si>
    <r>
      <rPr>
        <b/>
        <sz val="12"/>
        <rFont val="Arial"/>
        <family val="2"/>
      </rPr>
      <t xml:space="preserve">N.B. </t>
    </r>
    <r>
      <rPr>
        <sz val="12"/>
        <rFont val="Arial"/>
        <family val="2"/>
      </rPr>
      <t xml:space="preserve">La tabella 8 rappresenta la distribuzione della retribuzione di risultato per fasce economiche. È tuttavia da rilevare che i valori risentono anche del fattore tempo lavorato. </t>
    </r>
  </si>
  <si>
    <t>Le seguenti tabelle illustrano i dati relativi al premio assegnato alla dirigenza tenendo in considerazione i due parametri di riferimento che permettono di fornire informazioni significative circa i criteri di selettività adottati. 
Tali parametri riguardano la valutazione ed il raggiugngimento degli obiettivi
(Tabella 9, Tabella 10)</t>
  </si>
  <si>
    <t>COMPARTO OSPEDALIERO</t>
  </si>
  <si>
    <t>DATI  PREMI  COMPARTO</t>
  </si>
  <si>
    <r>
      <t xml:space="preserve">In attuazione del Decreto Legislativo 14 Marzo 2013, n. 33, art. 20 comma 2, gli enti pubblicano i dati relativi all'entità del premio mediamente conseguibile dal personale dirigenziale e non dirigenziale, i dati relativi alla distribuzione del trattamento accessorio, in forma aggregata, </t>
    </r>
    <r>
      <rPr>
        <b/>
        <sz val="12"/>
        <rFont val="Calibri"/>
        <family val="2"/>
        <scheme val="minor"/>
      </rPr>
      <t>al fine di dare conto del livello di selettività utilizzato nella distribuzione dei premi e degli incentivi, nonché i dati relativi al grado di differenziazione nell'utilizzo della premialità sia per i dirigenti sia per i dipendenti.</t>
    </r>
    <r>
      <rPr>
        <sz val="12"/>
        <rFont val="Calibri"/>
        <family val="2"/>
        <scheme val="minor"/>
      </rPr>
      <t xml:space="preserve"> In attuazione di tale disposizione vengono pubblicate le seguente elaborazioni grafiche. nella tabella n.1 viene preso in considerazione il</t>
    </r>
    <r>
      <rPr>
        <b/>
        <sz val="12"/>
        <rFont val="Calibri"/>
        <family val="2"/>
        <scheme val="minor"/>
      </rPr>
      <t xml:space="preserve"> solo comparto</t>
    </r>
    <r>
      <rPr>
        <sz val="12"/>
        <rFont val="Calibri"/>
        <family val="2"/>
        <scheme val="minor"/>
      </rPr>
      <t xml:space="preserve">. Premesso che il premio dipende da quattro fattori quali il tempo, la valutazione, il raggiungimento degli obiettivi e la categoria professionale; e sottolineato che l'obiettivo è quello di evidenziare il livello di selettività si prescinde dalla considerazione del tempo lavorato. Considerato quanto appena detto ed il fatto che gli obiettivi sono stati raggiunti al 100% la rappresentazione terrà quindi conto dei restanti parametri (categoria professionale e valutazione) come elementi discriminanti per l'assegnazione del premio. </t>
    </r>
  </si>
  <si>
    <t>x ≤ 3.000 €</t>
  </si>
  <si>
    <t>3.000 € &lt; x ≤ 5.000 €</t>
  </si>
  <si>
    <t>5.000 € &lt; x ≤ 5.500 €</t>
  </si>
  <si>
    <t>5.500 € &lt; x ≤ 6.000 €</t>
  </si>
  <si>
    <t>x &gt; 6.000 €</t>
  </si>
  <si>
    <t>Euro (Media Ponderata)</t>
  </si>
  <si>
    <t>Val + Obiettivi</t>
  </si>
  <si>
    <t>Val + Obiettivi TOT</t>
  </si>
  <si>
    <t>Valore medio premio erogato:</t>
  </si>
  <si>
    <t>Media:</t>
  </si>
  <si>
    <t>Media Premio</t>
  </si>
  <si>
    <t>Valore medio premio erogato: 1.559,43 €</t>
  </si>
  <si>
    <t>Valore medio premio erogato: 706,67 €</t>
  </si>
  <si>
    <t>Valore medio premio erogato: 2.073,22 €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</si>
</sst>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#,##0.00_ ;\-#,##0.00\ 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7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  <xf numFmtId="164" fontId="11" fillId="0" borderId="3" xfId="1" applyNumberFormat="1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/>
    <xf numFmtId="164" fontId="0" fillId="0" borderId="22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0" xfId="1" applyNumberFormat="1" applyFont="1"/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7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/>
    </xf>
    <xf numFmtId="4" fontId="18" fillId="0" borderId="17" xfId="0" applyNumberFormat="1" applyFont="1" applyFill="1" applyBorder="1" applyAlignment="1">
      <alignment horizontal="center"/>
    </xf>
    <xf numFmtId="4" fontId="18" fillId="0" borderId="20" xfId="0" applyNumberFormat="1" applyFont="1" applyFill="1" applyBorder="1" applyAlignment="1">
      <alignment horizontal="center"/>
    </xf>
    <xf numFmtId="0" fontId="18" fillId="0" borderId="0" xfId="0" applyFont="1" applyBorder="1"/>
    <xf numFmtId="44" fontId="13" fillId="0" borderId="0" xfId="3" applyFont="1"/>
    <xf numFmtId="0" fontId="18" fillId="0" borderId="0" xfId="0" applyFont="1" applyBorder="1" applyAlignment="1">
      <alignment horizontal="right"/>
    </xf>
    <xf numFmtId="1" fontId="17" fillId="13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4" fillId="0" borderId="0" xfId="4"/>
    <xf numFmtId="2" fontId="8" fillId="0" borderId="0" xfId="4" applyNumberFormat="1" applyFont="1" applyAlignment="1">
      <alignment horizontal="center"/>
    </xf>
    <xf numFmtId="0" fontId="8" fillId="0" borderId="0" xfId="4" applyFont="1"/>
    <xf numFmtId="164" fontId="9" fillId="0" borderId="3" xfId="1" applyNumberFormat="1" applyFont="1" applyBorder="1" applyAlignment="1">
      <alignment horizontal="center"/>
    </xf>
    <xf numFmtId="0" fontId="6" fillId="0" borderId="3" xfId="4" applyFont="1" applyBorder="1" applyAlignment="1">
      <alignment horizontal="center" wrapText="1"/>
    </xf>
    <xf numFmtId="0" fontId="4" fillId="0" borderId="0" xfId="4" applyAlignment="1">
      <alignment horizontal="center"/>
    </xf>
    <xf numFmtId="0" fontId="5" fillId="0" borderId="52" xfId="4" applyFont="1" applyBorder="1" applyAlignment="1">
      <alignment wrapText="1"/>
    </xf>
    <xf numFmtId="164" fontId="11" fillId="0" borderId="53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/>
    </xf>
    <xf numFmtId="0" fontId="5" fillId="3" borderId="12" xfId="4" applyFont="1" applyFill="1" applyBorder="1" applyAlignment="1">
      <alignment horizontal="center" wrapText="1"/>
    </xf>
    <xf numFmtId="0" fontId="5" fillId="3" borderId="12" xfId="4" quotePrefix="1" applyFont="1" applyFill="1" applyBorder="1" applyAlignment="1">
      <alignment horizontal="center" wrapText="1"/>
    </xf>
    <xf numFmtId="0" fontId="5" fillId="2" borderId="52" xfId="4" applyFont="1" applyFill="1" applyBorder="1" applyAlignment="1">
      <alignment horizontal="center" vertical="center" wrapText="1"/>
    </xf>
    <xf numFmtId="0" fontId="5" fillId="2" borderId="53" xfId="4" applyFont="1" applyFill="1" applyBorder="1" applyAlignment="1">
      <alignment horizontal="center" vertical="center" wrapText="1"/>
    </xf>
    <xf numFmtId="0" fontId="5" fillId="2" borderId="53" xfId="4" quotePrefix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3" borderId="55" xfId="4" applyFont="1" applyFill="1" applyBorder="1" applyAlignment="1">
      <alignment horizontal="center" wrapText="1"/>
    </xf>
    <xf numFmtId="0" fontId="5" fillId="3" borderId="27" xfId="4" applyFont="1" applyFill="1" applyBorder="1" applyAlignment="1">
      <alignment horizontal="center" wrapText="1"/>
    </xf>
    <xf numFmtId="0" fontId="5" fillId="0" borderId="50" xfId="4" applyFont="1" applyBorder="1" applyAlignment="1">
      <alignment wrapText="1"/>
    </xf>
    <xf numFmtId="164" fontId="11" fillId="0" borderId="18" xfId="1" applyNumberFormat="1" applyFont="1" applyBorder="1" applyAlignment="1">
      <alignment horizontal="center"/>
    </xf>
    <xf numFmtId="43" fontId="12" fillId="0" borderId="18" xfId="1" applyFont="1" applyBorder="1" applyAlignment="1">
      <alignment horizontal="center"/>
    </xf>
    <xf numFmtId="0" fontId="6" fillId="0" borderId="50" xfId="4" applyFont="1" applyBorder="1" applyAlignment="1">
      <alignment wrapText="1"/>
    </xf>
    <xf numFmtId="0" fontId="4" fillId="0" borderId="50" xfId="4" applyBorder="1"/>
    <xf numFmtId="164" fontId="5" fillId="0" borderId="18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164" fontId="9" fillId="0" borderId="18" xfId="1" applyNumberFormat="1" applyFont="1" applyBorder="1" applyAlignment="1">
      <alignment horizontal="center"/>
    </xf>
    <xf numFmtId="0" fontId="4" fillId="0" borderId="22" xfId="4" applyBorder="1"/>
    <xf numFmtId="164" fontId="4" fillId="0" borderId="23" xfId="1" applyNumberFormat="1" applyBorder="1" applyAlignment="1">
      <alignment horizontal="center"/>
    </xf>
    <xf numFmtId="164" fontId="4" fillId="0" borderId="4" xfId="1" applyNumberFormat="1" applyBorder="1" applyAlignment="1">
      <alignment horizontal="center"/>
    </xf>
    <xf numFmtId="0" fontId="5" fillId="0" borderId="55" xfId="4" applyFont="1" applyBorder="1" applyAlignment="1">
      <alignment wrapText="1"/>
    </xf>
    <xf numFmtId="164" fontId="5" fillId="0" borderId="23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6" xfId="4" applyFont="1" applyBorder="1" applyAlignment="1">
      <alignment wrapText="1"/>
    </xf>
    <xf numFmtId="164" fontId="11" fillId="0" borderId="7" xfId="1" applyNumberFormat="1" applyFont="1" applyBorder="1" applyAlignment="1">
      <alignment horizontal="center"/>
    </xf>
    <xf numFmtId="164" fontId="11" fillId="0" borderId="8" xfId="1" applyNumberFormat="1" applyFont="1" applyBorder="1" applyAlignment="1">
      <alignment horizontal="center"/>
    </xf>
    <xf numFmtId="0" fontId="5" fillId="5" borderId="55" xfId="4" applyFont="1" applyFill="1" applyBorder="1" applyAlignment="1">
      <alignment horizontal="center" wrapText="1"/>
    </xf>
    <xf numFmtId="0" fontId="5" fillId="5" borderId="12" xfId="4" applyFont="1" applyFill="1" applyBorder="1" applyAlignment="1">
      <alignment horizontal="center" wrapText="1"/>
    </xf>
    <xf numFmtId="0" fontId="5" fillId="5" borderId="12" xfId="4" quotePrefix="1" applyFont="1" applyFill="1" applyBorder="1" applyAlignment="1">
      <alignment horizontal="center" wrapText="1"/>
    </xf>
    <xf numFmtId="0" fontId="5" fillId="5" borderId="27" xfId="4" applyFont="1" applyFill="1" applyBorder="1" applyAlignment="1">
      <alignment horizontal="center" wrapText="1"/>
    </xf>
    <xf numFmtId="0" fontId="5" fillId="4" borderId="52" xfId="4" applyFont="1" applyFill="1" applyBorder="1" applyAlignment="1">
      <alignment horizontal="center" vertical="center" wrapText="1"/>
    </xf>
    <xf numFmtId="0" fontId="5" fillId="4" borderId="53" xfId="4" applyFont="1" applyFill="1" applyBorder="1" applyAlignment="1">
      <alignment horizontal="center" vertical="center" wrapText="1"/>
    </xf>
    <xf numFmtId="0" fontId="5" fillId="4" borderId="53" xfId="4" quotePrefix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44" fontId="18" fillId="0" borderId="15" xfId="3" applyFont="1" applyBorder="1" applyAlignment="1">
      <alignment horizontal="right"/>
    </xf>
    <xf numFmtId="44" fontId="0" fillId="0" borderId="0" xfId="3" applyFont="1" applyAlignment="1">
      <alignment horizontal="right"/>
    </xf>
    <xf numFmtId="44" fontId="18" fillId="0" borderId="8" xfId="3" applyFont="1" applyBorder="1" applyAlignment="1">
      <alignment horizontal="right" vertical="center" wrapText="1"/>
    </xf>
    <xf numFmtId="44" fontId="18" fillId="0" borderId="18" xfId="3" applyFont="1" applyBorder="1" applyAlignment="1">
      <alignment horizontal="right" vertical="center" wrapText="1"/>
    </xf>
    <xf numFmtId="44" fontId="18" fillId="0" borderId="4" xfId="3" applyFont="1" applyBorder="1" applyAlignment="1">
      <alignment horizontal="right" vertical="center" wrapText="1"/>
    </xf>
    <xf numFmtId="44" fontId="18" fillId="0" borderId="8" xfId="3" applyFont="1" applyFill="1" applyBorder="1" applyAlignment="1">
      <alignment horizontal="right" wrapText="1"/>
    </xf>
    <xf numFmtId="44" fontId="18" fillId="0" borderId="8" xfId="3" applyFont="1" applyFill="1" applyBorder="1" applyAlignment="1">
      <alignment horizontal="right"/>
    </xf>
    <xf numFmtId="44" fontId="18" fillId="0" borderId="18" xfId="3" applyFont="1" applyFill="1" applyBorder="1" applyAlignment="1">
      <alignment horizontal="right" wrapText="1"/>
    </xf>
    <xf numFmtId="44" fontId="13" fillId="0" borderId="0" xfId="3" applyFont="1" applyFill="1" applyAlignment="1">
      <alignment horizontal="right"/>
    </xf>
    <xf numFmtId="44" fontId="17" fillId="0" borderId="23" xfId="3" applyFont="1" applyBorder="1" applyAlignment="1">
      <alignment horizontal="right"/>
    </xf>
    <xf numFmtId="0" fontId="17" fillId="0" borderId="57" xfId="0" applyFont="1" applyBorder="1" applyAlignment="1">
      <alignment horizontal="center"/>
    </xf>
    <xf numFmtId="164" fontId="4" fillId="0" borderId="23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43" fontId="19" fillId="0" borderId="3" xfId="1" applyFont="1" applyBorder="1" applyAlignment="1">
      <alignment horizontal="center"/>
    </xf>
    <xf numFmtId="43" fontId="19" fillId="0" borderId="18" xfId="1" applyFont="1" applyBorder="1" applyAlignment="1">
      <alignment horizontal="center"/>
    </xf>
    <xf numFmtId="0" fontId="4" fillId="0" borderId="3" xfId="4" applyFont="1" applyBorder="1" applyAlignment="1">
      <alignment horizontal="center" wrapText="1"/>
    </xf>
    <xf numFmtId="43" fontId="19" fillId="0" borderId="12" xfId="1" applyFont="1" applyBorder="1" applyAlignment="1">
      <alignment horizontal="center"/>
    </xf>
    <xf numFmtId="43" fontId="19" fillId="0" borderId="27" xfId="1" applyFont="1" applyBorder="1" applyAlignment="1">
      <alignment horizontal="center"/>
    </xf>
    <xf numFmtId="0" fontId="20" fillId="0" borderId="0" xfId="0" applyFont="1"/>
    <xf numFmtId="0" fontId="23" fillId="0" borderId="0" xfId="0" applyFont="1"/>
    <xf numFmtId="0" fontId="26" fillId="0" borderId="0" xfId="0" applyFont="1"/>
    <xf numFmtId="0" fontId="27" fillId="6" borderId="14" xfId="2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5" fillId="0" borderId="0" xfId="0" applyNumberFormat="1" applyFont="1" applyFill="1" applyBorder="1" applyAlignment="1">
      <alignment vertical="top" wrapText="1"/>
    </xf>
    <xf numFmtId="0" fontId="26" fillId="0" borderId="3" xfId="0" applyFont="1" applyBorder="1"/>
    <xf numFmtId="0" fontId="28" fillId="12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Fill="1"/>
    <xf numFmtId="0" fontId="28" fillId="0" borderId="0" xfId="0" applyFont="1" applyFill="1" applyAlignment="1">
      <alignment vertical="center"/>
    </xf>
    <xf numFmtId="0" fontId="25" fillId="0" borderId="0" xfId="0" applyFont="1"/>
    <xf numFmtId="1" fontId="25" fillId="0" borderId="0" xfId="0" applyNumberFormat="1" applyFont="1" applyAlignment="1"/>
    <xf numFmtId="1" fontId="25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8" fillId="13" borderId="53" xfId="2" applyFont="1" applyFill="1" applyBorder="1" applyAlignment="1">
      <alignment horizontal="center" vertical="center"/>
    </xf>
    <xf numFmtId="0" fontId="28" fillId="13" borderId="5" xfId="2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8" fillId="4" borderId="2" xfId="2" applyNumberFormat="1" applyFont="1" applyFill="1" applyBorder="1" applyAlignment="1">
      <alignment horizontal="center" vertical="center" wrapText="1"/>
    </xf>
    <xf numFmtId="0" fontId="28" fillId="4" borderId="2" xfId="2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0" fontId="28" fillId="6" borderId="14" xfId="2" applyFont="1" applyFill="1" applyBorder="1" applyAlignment="1">
      <alignment horizontal="center" vertical="center" wrapText="1"/>
    </xf>
    <xf numFmtId="1" fontId="28" fillId="0" borderId="15" xfId="2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" fontId="25" fillId="0" borderId="16" xfId="2" applyNumberFormat="1" applyFont="1" applyFill="1" applyBorder="1" applyAlignment="1">
      <alignment horizontal="center"/>
    </xf>
    <xf numFmtId="165" fontId="25" fillId="6" borderId="16" xfId="0" applyNumberFormat="1" applyFont="1" applyFill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8" fillId="11" borderId="53" xfId="2" applyFont="1" applyFill="1" applyBorder="1" applyAlignment="1">
      <alignment horizontal="center" vertical="center"/>
    </xf>
    <xf numFmtId="0" fontId="28" fillId="11" borderId="5" xfId="2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1" fontId="25" fillId="0" borderId="17" xfId="2" applyNumberFormat="1" applyFont="1" applyFill="1" applyBorder="1" applyAlignment="1">
      <alignment horizontal="center"/>
    </xf>
    <xf numFmtId="165" fontId="25" fillId="6" borderId="17" xfId="0" applyNumberFormat="1" applyFont="1" applyFill="1" applyBorder="1" applyAlignment="1">
      <alignment horizontal="center"/>
    </xf>
    <xf numFmtId="1" fontId="25" fillId="0" borderId="18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" fontId="25" fillId="0" borderId="40" xfId="3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65" fontId="25" fillId="6" borderId="20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1" fontId="25" fillId="0" borderId="9" xfId="3" applyNumberFormat="1" applyFont="1" applyFill="1" applyBorder="1" applyAlignment="1">
      <alignment horizontal="center" vertical="center"/>
    </xf>
    <xf numFmtId="165" fontId="25" fillId="6" borderId="24" xfId="0" applyNumberFormat="1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165" fontId="25" fillId="6" borderId="28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1" fontId="25" fillId="0" borderId="4" xfId="0" applyNumberFormat="1" applyFont="1" applyFill="1" applyBorder="1" applyAlignment="1">
      <alignment horizontal="center"/>
    </xf>
    <xf numFmtId="166" fontId="28" fillId="14" borderId="53" xfId="1" applyNumberFormat="1" applyFont="1" applyFill="1" applyBorder="1" applyAlignment="1">
      <alignment horizontal="center" vertical="center"/>
    </xf>
    <xf numFmtId="166" fontId="28" fillId="14" borderId="5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25" fillId="0" borderId="20" xfId="2" applyNumberFormat="1" applyFont="1" applyFill="1" applyBorder="1" applyAlignment="1">
      <alignment horizontal="center"/>
    </xf>
    <xf numFmtId="1" fontId="25" fillId="0" borderId="4" xfId="0" applyNumberFormat="1" applyFont="1" applyBorder="1" applyAlignment="1">
      <alignment horizontal="center"/>
    </xf>
    <xf numFmtId="0" fontId="25" fillId="0" borderId="0" xfId="2" applyFont="1" applyBorder="1" applyAlignment="1">
      <alignment vertical="center" wrapText="1"/>
    </xf>
    <xf numFmtId="1" fontId="25" fillId="0" borderId="0" xfId="2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8" fillId="12" borderId="53" xfId="2" applyFont="1" applyFill="1" applyBorder="1" applyAlignment="1">
      <alignment horizontal="center" vertical="center"/>
    </xf>
    <xf numFmtId="0" fontId="28" fillId="12" borderId="5" xfId="2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2" applyFont="1"/>
    <xf numFmtId="1" fontId="25" fillId="0" borderId="0" xfId="2" applyNumberFormat="1" applyFont="1"/>
    <xf numFmtId="0" fontId="28" fillId="0" borderId="0" xfId="2" applyFont="1"/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Border="1"/>
    <xf numFmtId="0" fontId="25" fillId="0" borderId="3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5" fillId="0" borderId="29" xfId="2" applyNumberFormat="1" applyFont="1" applyFill="1" applyBorder="1" applyAlignment="1">
      <alignment horizontal="center"/>
    </xf>
    <xf numFmtId="1" fontId="25" fillId="0" borderId="32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" fontId="25" fillId="0" borderId="30" xfId="2" applyNumberFormat="1" applyFont="1" applyFill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8" fillId="14" borderId="53" xfId="2" applyFont="1" applyFill="1" applyBorder="1" applyAlignment="1">
      <alignment horizontal="center" vertical="center"/>
    </xf>
    <xf numFmtId="0" fontId="28" fillId="14" borderId="5" xfId="2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" fontId="25" fillId="0" borderId="31" xfId="2" applyNumberFormat="1" applyFont="1" applyFill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0" fontId="28" fillId="0" borderId="53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8" fillId="6" borderId="1" xfId="2" applyFont="1" applyFill="1" applyBorder="1" applyAlignment="1">
      <alignment horizontal="center" vertical="center" wrapText="1"/>
    </xf>
    <xf numFmtId="1" fontId="28" fillId="0" borderId="21" xfId="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65" fontId="25" fillId="6" borderId="26" xfId="0" applyNumberFormat="1" applyFont="1" applyFill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65" fontId="25" fillId="6" borderId="25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28" fillId="12" borderId="53" xfId="3" applyNumberFormat="1" applyFont="1" applyFill="1" applyBorder="1" applyAlignment="1">
      <alignment horizontal="center" vertical="center"/>
    </xf>
    <xf numFmtId="0" fontId="28" fillId="12" borderId="5" xfId="3" applyNumberFormat="1" applyFont="1" applyFill="1" applyBorder="1" applyAlignment="1">
      <alignment horizontal="center" vertical="center"/>
    </xf>
    <xf numFmtId="0" fontId="28" fillId="11" borderId="53" xfId="3" applyNumberFormat="1" applyFont="1" applyFill="1" applyBorder="1" applyAlignment="1">
      <alignment horizontal="center" vertical="center"/>
    </xf>
    <xf numFmtId="0" fontId="28" fillId="11" borderId="5" xfId="3" applyNumberFormat="1" applyFont="1" applyFill="1" applyBorder="1" applyAlignment="1">
      <alignment horizontal="center" vertical="center"/>
    </xf>
    <xf numFmtId="0" fontId="28" fillId="14" borderId="53" xfId="3" applyNumberFormat="1" applyFont="1" applyFill="1" applyBorder="1" applyAlignment="1">
      <alignment horizontal="center" vertical="center"/>
    </xf>
    <xf numFmtId="0" fontId="28" fillId="14" borderId="5" xfId="3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2" applyFont="1" applyAlignment="1">
      <alignment vertical="center" wrapText="1"/>
    </xf>
    <xf numFmtId="0" fontId="25" fillId="0" borderId="0" xfId="2" applyFont="1" applyAlignment="1">
      <alignment horizontal="center"/>
    </xf>
    <xf numFmtId="1" fontId="28" fillId="0" borderId="13" xfId="2" applyNumberFormat="1" applyFont="1" applyBorder="1" applyAlignment="1">
      <alignment horizontal="center" vertical="center" wrapText="1"/>
    </xf>
    <xf numFmtId="0" fontId="28" fillId="0" borderId="13" xfId="2" applyFont="1" applyBorder="1" applyAlignment="1">
      <alignment horizontal="center" vertical="center" wrapText="1"/>
    </xf>
    <xf numFmtId="1" fontId="28" fillId="0" borderId="47" xfId="2" applyNumberFormat="1" applyFont="1" applyFill="1" applyBorder="1" applyAlignment="1">
      <alignment horizontal="center" vertical="center" wrapText="1"/>
    </xf>
    <xf numFmtId="165" fontId="25" fillId="6" borderId="29" xfId="2" applyNumberFormat="1" applyFont="1" applyFill="1" applyBorder="1" applyAlignment="1">
      <alignment horizontal="center"/>
    </xf>
    <xf numFmtId="1" fontId="25" fillId="0" borderId="16" xfId="2" applyNumberFormat="1" applyFont="1" applyBorder="1" applyAlignment="1">
      <alignment horizontal="center"/>
    </xf>
    <xf numFmtId="165" fontId="25" fillId="6" borderId="16" xfId="2" applyNumberFormat="1" applyFont="1" applyFill="1" applyBorder="1" applyAlignment="1">
      <alignment horizontal="center"/>
    </xf>
    <xf numFmtId="0" fontId="25" fillId="0" borderId="8" xfId="2" applyFont="1" applyBorder="1" applyAlignment="1">
      <alignment horizontal="center"/>
    </xf>
    <xf numFmtId="165" fontId="25" fillId="6" borderId="30" xfId="2" applyNumberFormat="1" applyFont="1" applyFill="1" applyBorder="1" applyAlignment="1">
      <alignment horizontal="center"/>
    </xf>
    <xf numFmtId="1" fontId="25" fillId="0" borderId="17" xfId="2" applyNumberFormat="1" applyFont="1" applyBorder="1" applyAlignment="1">
      <alignment horizontal="center"/>
    </xf>
    <xf numFmtId="165" fontId="25" fillId="6" borderId="17" xfId="2" applyNumberFormat="1" applyFont="1" applyFill="1" applyBorder="1" applyAlignment="1">
      <alignment horizontal="center"/>
    </xf>
    <xf numFmtId="0" fontId="25" fillId="0" borderId="18" xfId="2" applyFont="1" applyFill="1" applyBorder="1" applyAlignment="1">
      <alignment horizontal="center"/>
    </xf>
    <xf numFmtId="165" fontId="25" fillId="6" borderId="24" xfId="2" applyNumberFormat="1" applyFont="1" applyFill="1" applyBorder="1" applyAlignment="1">
      <alignment horizontal="center"/>
    </xf>
    <xf numFmtId="0" fontId="25" fillId="0" borderId="19" xfId="2" applyFont="1" applyFill="1" applyBorder="1" applyAlignment="1">
      <alignment horizontal="center"/>
    </xf>
    <xf numFmtId="165" fontId="25" fillId="6" borderId="31" xfId="2" applyNumberFormat="1" applyFont="1" applyFill="1" applyBorder="1" applyAlignment="1">
      <alignment horizontal="center"/>
    </xf>
    <xf numFmtId="1" fontId="25" fillId="0" borderId="20" xfId="2" applyNumberFormat="1" applyFont="1" applyBorder="1" applyAlignment="1">
      <alignment horizontal="center"/>
    </xf>
    <xf numFmtId="165" fontId="25" fillId="6" borderId="20" xfId="2" applyNumberFormat="1" applyFont="1" applyFill="1" applyBorder="1" applyAlignment="1">
      <alignment horizontal="center"/>
    </xf>
    <xf numFmtId="0" fontId="25" fillId="0" borderId="4" xfId="2" applyFont="1" applyFill="1" applyBorder="1" applyAlignment="1">
      <alignment horizontal="center"/>
    </xf>
    <xf numFmtId="1" fontId="25" fillId="0" borderId="24" xfId="2" applyNumberFormat="1" applyFont="1" applyBorder="1" applyAlignment="1">
      <alignment horizontal="center"/>
    </xf>
    <xf numFmtId="0" fontId="25" fillId="0" borderId="8" xfId="2" applyFont="1" applyFill="1" applyBorder="1" applyAlignment="1">
      <alignment horizontal="center"/>
    </xf>
    <xf numFmtId="1" fontId="25" fillId="0" borderId="8" xfId="2" applyNumberFormat="1" applyFont="1" applyFill="1" applyBorder="1" applyAlignment="1">
      <alignment horizontal="center"/>
    </xf>
    <xf numFmtId="1" fontId="25" fillId="0" borderId="18" xfId="2" applyNumberFormat="1" applyFont="1" applyFill="1" applyBorder="1" applyAlignment="1">
      <alignment horizontal="center"/>
    </xf>
    <xf numFmtId="1" fontId="25" fillId="0" borderId="4" xfId="2" applyNumberFormat="1" applyFont="1" applyFill="1" applyBorder="1" applyAlignment="1">
      <alignment horizontal="center"/>
    </xf>
    <xf numFmtId="165" fontId="25" fillId="6" borderId="28" xfId="2" applyNumberFormat="1" applyFont="1" applyFill="1" applyBorder="1" applyAlignment="1">
      <alignment horizontal="center"/>
    </xf>
    <xf numFmtId="1" fontId="25" fillId="0" borderId="27" xfId="2" applyNumberFormat="1" applyFont="1" applyFill="1" applyBorder="1" applyAlignment="1">
      <alignment horizontal="center"/>
    </xf>
    <xf numFmtId="0" fontId="25" fillId="0" borderId="27" xfId="2" applyFont="1" applyFill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0" xfId="0" applyFont="1" applyBorder="1" applyAlignment="1"/>
    <xf numFmtId="1" fontId="25" fillId="0" borderId="0" xfId="0" applyNumberFormat="1" applyFont="1" applyAlignment="1">
      <alignment horizontal="center"/>
    </xf>
    <xf numFmtId="1" fontId="28" fillId="0" borderId="0" xfId="2" applyNumberFormat="1" applyFont="1" applyAlignment="1">
      <alignment horizontal="center"/>
    </xf>
    <xf numFmtId="1" fontId="25" fillId="0" borderId="16" xfId="2" applyNumberFormat="1" applyFont="1" applyBorder="1" applyAlignment="1">
      <alignment horizontal="center" vertical="center" wrapText="1"/>
    </xf>
    <xf numFmtId="1" fontId="25" fillId="0" borderId="17" xfId="2" applyNumberFormat="1" applyFont="1" applyBorder="1" applyAlignment="1">
      <alignment horizontal="center" vertical="center" wrapText="1"/>
    </xf>
    <xf numFmtId="1" fontId="25" fillId="0" borderId="20" xfId="2" applyNumberFormat="1" applyFont="1" applyBorder="1" applyAlignment="1">
      <alignment horizontal="center" vertical="center" wrapText="1"/>
    </xf>
    <xf numFmtId="1" fontId="25" fillId="0" borderId="0" xfId="2" applyNumberFormat="1" applyFont="1" applyAlignment="1">
      <alignment horizontal="center"/>
    </xf>
    <xf numFmtId="0" fontId="25" fillId="0" borderId="16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2" applyFont="1" applyAlignment="1">
      <alignment horizontal="center"/>
    </xf>
    <xf numFmtId="0" fontId="31" fillId="6" borderId="14" xfId="2" applyFont="1" applyFill="1" applyBorder="1" applyAlignment="1">
      <alignment horizontal="center" vertical="center" wrapText="1"/>
    </xf>
    <xf numFmtId="3" fontId="18" fillId="7" borderId="7" xfId="1" applyNumberFormat="1" applyFont="1" applyFill="1" applyBorder="1"/>
    <xf numFmtId="3" fontId="18" fillId="7" borderId="3" xfId="1" applyNumberFormat="1" applyFont="1" applyFill="1" applyBorder="1"/>
    <xf numFmtId="3" fontId="18" fillId="7" borderId="23" xfId="1" applyNumberFormat="1" applyFont="1" applyFill="1" applyBorder="1"/>
    <xf numFmtId="3" fontId="18" fillId="7" borderId="7" xfId="1" applyNumberFormat="1" applyFont="1" applyFill="1" applyBorder="1" applyAlignment="1">
      <alignment wrapText="1"/>
    </xf>
    <xf numFmtId="3" fontId="18" fillId="7" borderId="3" xfId="1" applyNumberFormat="1" applyFont="1" applyFill="1" applyBorder="1" applyAlignment="1">
      <alignment wrapText="1"/>
    </xf>
    <xf numFmtId="3" fontId="18" fillId="7" borderId="23" xfId="1" applyNumberFormat="1" applyFont="1" applyFill="1" applyBorder="1" applyAlignment="1">
      <alignment wrapText="1"/>
    </xf>
    <xf numFmtId="3" fontId="18" fillId="7" borderId="7" xfId="1" applyNumberFormat="1" applyFont="1" applyFill="1" applyBorder="1" applyAlignment="1"/>
    <xf numFmtId="3" fontId="18" fillId="7" borderId="3" xfId="1" applyNumberFormat="1" applyFont="1" applyFill="1" applyBorder="1" applyAlignment="1"/>
    <xf numFmtId="3" fontId="18" fillId="7" borderId="23" xfId="1" applyNumberFormat="1" applyFont="1" applyFill="1" applyBorder="1" applyAlignment="1"/>
    <xf numFmtId="3" fontId="18" fillId="7" borderId="32" xfId="1" applyNumberFormat="1" applyFont="1" applyFill="1" applyBorder="1" applyAlignment="1">
      <alignment horizontal="right" vertical="center"/>
    </xf>
    <xf numFmtId="3" fontId="18" fillId="7" borderId="25" xfId="1" applyNumberFormat="1" applyFont="1" applyFill="1" applyBorder="1" applyAlignment="1">
      <alignment horizontal="right" vertical="center"/>
    </xf>
    <xf numFmtId="3" fontId="18" fillId="7" borderId="33" xfId="1" applyNumberFormat="1" applyFont="1" applyFill="1" applyBorder="1" applyAlignment="1">
      <alignment horizontal="right" vertical="center"/>
    </xf>
    <xf numFmtId="3" fontId="18" fillId="7" borderId="32" xfId="1" applyNumberFormat="1" applyFont="1" applyFill="1" applyBorder="1" applyAlignment="1">
      <alignment horizontal="right" vertical="center" wrapText="1"/>
    </xf>
    <xf numFmtId="3" fontId="18" fillId="7" borderId="25" xfId="1" applyNumberFormat="1" applyFont="1" applyFill="1" applyBorder="1" applyAlignment="1">
      <alignment horizontal="right" vertical="center" wrapText="1"/>
    </xf>
    <xf numFmtId="3" fontId="18" fillId="7" borderId="33" xfId="1" applyNumberFormat="1" applyFont="1" applyFill="1" applyBorder="1" applyAlignment="1">
      <alignment horizontal="right" vertical="center" wrapText="1"/>
    </xf>
    <xf numFmtId="3" fontId="18" fillId="0" borderId="1" xfId="1" applyNumberFormat="1" applyFont="1" applyBorder="1" applyAlignment="1">
      <alignment horizontal="right" vertical="center"/>
    </xf>
    <xf numFmtId="44" fontId="0" fillId="0" borderId="0" xfId="3" applyFont="1"/>
    <xf numFmtId="44" fontId="13" fillId="0" borderId="0" xfId="0" applyNumberFormat="1" applyFont="1"/>
    <xf numFmtId="0" fontId="21" fillId="0" borderId="0" xfId="0" applyFont="1" applyAlignment="1"/>
    <xf numFmtId="44" fontId="21" fillId="0" borderId="0" xfId="0" applyNumberFormat="1" applyFont="1" applyAlignment="1"/>
    <xf numFmtId="0" fontId="18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5" fillId="19" borderId="0" xfId="0" applyNumberFormat="1" applyFont="1" applyFill="1" applyBorder="1" applyAlignment="1">
      <alignment horizontal="left" vertical="top" wrapText="1"/>
    </xf>
    <xf numFmtId="0" fontId="26" fillId="0" borderId="3" xfId="0" applyFont="1" applyBorder="1" applyAlignment="1"/>
    <xf numFmtId="0" fontId="27" fillId="0" borderId="3" xfId="0" applyFont="1" applyBorder="1" applyAlignment="1"/>
    <xf numFmtId="0" fontId="21" fillId="1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4" fillId="0" borderId="35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10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18" fillId="0" borderId="0" xfId="0" applyFont="1" applyAlignment="1">
      <alignment horizontal="left"/>
    </xf>
    <xf numFmtId="0" fontId="16" fillId="19" borderId="0" xfId="0" applyNumberFormat="1" applyFont="1" applyFill="1" applyAlignment="1">
      <alignment horizontal="left" vertical="center" wrapText="1"/>
    </xf>
    <xf numFmtId="0" fontId="16" fillId="19" borderId="0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6" fillId="0" borderId="35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9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4" fillId="0" borderId="0" xfId="0" applyFont="1" applyBorder="1" applyAlignment="1"/>
    <xf numFmtId="0" fontId="25" fillId="0" borderId="12" xfId="2" applyFont="1" applyFill="1" applyBorder="1" applyAlignment="1">
      <alignment horizontal="center"/>
    </xf>
    <xf numFmtId="0" fontId="25" fillId="0" borderId="3" xfId="2" applyFont="1" applyFill="1" applyBorder="1" applyAlignment="1">
      <alignment horizontal="center"/>
    </xf>
    <xf numFmtId="0" fontId="30" fillId="8" borderId="52" xfId="2" applyFont="1" applyFill="1" applyBorder="1" applyAlignment="1">
      <alignment horizontal="center"/>
    </xf>
    <xf numFmtId="0" fontId="30" fillId="8" borderId="53" xfId="2" applyFont="1" applyFill="1" applyBorder="1" applyAlignment="1">
      <alignment horizontal="center"/>
    </xf>
    <xf numFmtId="0" fontId="30" fillId="9" borderId="52" xfId="2" applyFont="1" applyFill="1" applyBorder="1" applyAlignment="1">
      <alignment horizontal="center"/>
    </xf>
    <xf numFmtId="0" fontId="30" fillId="9" borderId="53" xfId="2" applyFont="1" applyFill="1" applyBorder="1" applyAlignment="1">
      <alignment horizontal="center"/>
    </xf>
    <xf numFmtId="0" fontId="29" fillId="17" borderId="2" xfId="0" applyFont="1" applyFill="1" applyBorder="1" applyAlignment="1">
      <alignment horizontal="center"/>
    </xf>
    <xf numFmtId="0" fontId="29" fillId="17" borderId="54" xfId="0" applyFont="1" applyFill="1" applyBorder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5" fillId="0" borderId="12" xfId="2" applyFont="1" applyBorder="1" applyAlignment="1">
      <alignment horizontal="center"/>
    </xf>
    <xf numFmtId="0" fontId="25" fillId="0" borderId="3" xfId="2" applyFont="1" applyBorder="1" applyAlignment="1">
      <alignment horizontal="center"/>
    </xf>
    <xf numFmtId="0" fontId="29" fillId="17" borderId="52" xfId="2" applyFont="1" applyFill="1" applyBorder="1" applyAlignment="1">
      <alignment horizontal="center"/>
    </xf>
    <xf numFmtId="0" fontId="29" fillId="17" borderId="53" xfId="2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9" fillId="15" borderId="52" xfId="0" applyFont="1" applyFill="1" applyBorder="1" applyAlignment="1">
      <alignment horizontal="center"/>
    </xf>
    <xf numFmtId="0" fontId="29" fillId="15" borderId="53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9" fillId="16" borderId="52" xfId="0" applyFont="1" applyFill="1" applyBorder="1" applyAlignment="1">
      <alignment horizontal="center"/>
    </xf>
    <xf numFmtId="0" fontId="29" fillId="16" borderId="53" xfId="0" applyFont="1" applyFill="1" applyBorder="1" applyAlignment="1">
      <alignment horizontal="center"/>
    </xf>
    <xf numFmtId="0" fontId="27" fillId="6" borderId="2" xfId="2" applyFont="1" applyFill="1" applyBorder="1" applyAlignment="1">
      <alignment horizontal="center" vertical="center" wrapText="1"/>
    </xf>
    <xf numFmtId="0" fontId="26" fillId="0" borderId="21" xfId="2" applyFont="1" applyBorder="1" applyAlignment="1">
      <alignment horizontal="center" vertical="center" wrapText="1"/>
    </xf>
    <xf numFmtId="0" fontId="25" fillId="0" borderId="10" xfId="2" applyFont="1" applyBorder="1" applyAlignment="1">
      <alignment vertical="center" wrapText="1"/>
    </xf>
    <xf numFmtId="0" fontId="25" fillId="0" borderId="14" xfId="2" applyFont="1" applyBorder="1" applyAlignment="1">
      <alignment vertical="center" wrapText="1"/>
    </xf>
    <xf numFmtId="0" fontId="25" fillId="0" borderId="11" xfId="2" applyFont="1" applyBorder="1" applyAlignment="1">
      <alignment vertical="center" wrapText="1"/>
    </xf>
    <xf numFmtId="0" fontId="28" fillId="6" borderId="2" xfId="2" applyFont="1" applyFill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left" vertical="top" wrapText="1"/>
    </xf>
    <xf numFmtId="1" fontId="2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4" fontId="4" fillId="0" borderId="3" xfId="1" applyNumberFormat="1" applyFont="1" applyBorder="1" applyAlignment="1">
      <alignment horizontal="center" wrapText="1"/>
    </xf>
    <xf numFmtId="164" fontId="4" fillId="0" borderId="18" xfId="1" applyNumberFormat="1" applyFont="1" applyBorder="1" applyAlignment="1">
      <alignment horizontal="center" wrapText="1"/>
    </xf>
    <xf numFmtId="0" fontId="14" fillId="0" borderId="0" xfId="4" applyFont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165" fontId="25" fillId="0" borderId="0" xfId="0" applyNumberFormat="1" applyFont="1"/>
    <xf numFmtId="0" fontId="0" fillId="0" borderId="0" xfId="0" applyBorder="1"/>
    <xf numFmtId="4" fontId="25" fillId="0" borderId="0" xfId="0" applyNumberFormat="1" applyFont="1"/>
  </cellXfs>
  <cellStyles count="13">
    <cellStyle name="Migliaia" xfId="1" builtinId="3"/>
    <cellStyle name="Normale" xfId="0" builtinId="0"/>
    <cellStyle name="Normale 2" xfId="2"/>
    <cellStyle name="Normale 2 2" xfId="7"/>
    <cellStyle name="Normale 3" xfId="4"/>
    <cellStyle name="Normale 4" xfId="5"/>
    <cellStyle name="Normale 4 2" xfId="8"/>
    <cellStyle name="Normale 5" xfId="11"/>
    <cellStyle name="Percentuale 2" xfId="10"/>
    <cellStyle name="Valuta" xfId="3" builtinId="4"/>
    <cellStyle name="Valuta 2" xfId="6"/>
    <cellStyle name="Valuta 2 2" xfId="9"/>
    <cellStyle name="Valuta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4"/>
  <c:chart>
    <c:title>
      <c:tx>
        <c:rich>
          <a:bodyPr/>
          <a:lstStyle/>
          <a:p>
            <a:pPr>
              <a:defRPr/>
            </a:pPr>
            <a:r>
              <a:rPr lang="it-IT"/>
              <a:t>DISTRIBUZIONE VALUTAZIONI PER CATEGORIA PROFESSIONALE</a:t>
            </a:r>
          </a:p>
        </c:rich>
      </c:tx>
      <c:layout>
        <c:manualLayout>
          <c:xMode val="edge"/>
          <c:yMode val="edge"/>
          <c:x val="0.19591858160587103"/>
          <c:y val="5.6994818652849742E-2"/>
        </c:manualLayout>
      </c:layout>
    </c:title>
    <c:plotArea>
      <c:layout>
        <c:manualLayout>
          <c:layoutTarget val="inner"/>
          <c:xMode val="edge"/>
          <c:yMode val="edge"/>
          <c:x val="9.1722911599400866E-2"/>
          <c:y val="0.1457225246822787"/>
          <c:w val="0.8789158318560969"/>
          <c:h val="0.6278229149222867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multiLvlStrRef>
              <c:f>'Tabelle dati COMPARTO 2021'!$B$5:$C$28</c:f>
              <c:multiLvlStrCache>
                <c:ptCount val="2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</c:lvl>
                <c:lvl>
                  <c:pt idx="0">
                    <c:v>A</c:v>
                  </c:pt>
                  <c:pt idx="4">
                    <c:v>B</c:v>
                  </c:pt>
                  <c:pt idx="8">
                    <c:v>BS</c:v>
                  </c:pt>
                  <c:pt idx="12">
                    <c:v>C</c:v>
                  </c:pt>
                  <c:pt idx="16">
                    <c:v>D</c:v>
                  </c:pt>
                  <c:pt idx="20">
                    <c:v>DS</c:v>
                  </c:pt>
                </c:lvl>
              </c:multiLvlStrCache>
            </c:multiLvlStrRef>
          </c:cat>
          <c:val>
            <c:numRef>
              <c:f>'Tabelle dati COMPARTO 2021'!$D$5:$D$28</c:f>
              <c:numCache>
                <c:formatCode>#,##0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30</c:v>
                </c:pt>
                <c:pt idx="4">
                  <c:v>0</c:v>
                </c:pt>
                <c:pt idx="5">
                  <c:v>4</c:v>
                </c:pt>
                <c:pt idx="6">
                  <c:v>10</c:v>
                </c:pt>
                <c:pt idx="7">
                  <c:v>129</c:v>
                </c:pt>
                <c:pt idx="8">
                  <c:v>1</c:v>
                </c:pt>
                <c:pt idx="9">
                  <c:v>3</c:v>
                </c:pt>
                <c:pt idx="10">
                  <c:v>58</c:v>
                </c:pt>
                <c:pt idx="11">
                  <c:v>654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166</c:v>
                </c:pt>
                <c:pt idx="16">
                  <c:v>1</c:v>
                </c:pt>
                <c:pt idx="17">
                  <c:v>5</c:v>
                </c:pt>
                <c:pt idx="18">
                  <c:v>122</c:v>
                </c:pt>
                <c:pt idx="19">
                  <c:v>2654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98</c:v>
                </c:pt>
              </c:numCache>
            </c:numRef>
          </c:val>
        </c:ser>
        <c:axId val="155875200"/>
        <c:axId val="151536768"/>
      </c:barChart>
      <c:catAx>
        <c:axId val="15587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Categorie- valutazione</a:t>
                </a:r>
              </a:p>
            </c:rich>
          </c:tx>
          <c:layout>
            <c:manualLayout>
              <c:xMode val="edge"/>
              <c:yMode val="edge"/>
              <c:x val="0.45306122448979574"/>
              <c:y val="0.93005181347150556"/>
            </c:manualLayout>
          </c:layout>
        </c:title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1536768"/>
        <c:crosses val="autoZero"/>
        <c:auto val="1"/>
        <c:lblAlgn val="ctr"/>
        <c:lblOffset val="100"/>
        <c:tickLblSkip val="1"/>
        <c:tickMarkSkip val="1"/>
      </c:catAx>
      <c:valAx>
        <c:axId val="1515367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n. dipendenti</a:t>
                </a:r>
              </a:p>
            </c:rich>
          </c:tx>
          <c:layout>
            <c:manualLayout>
              <c:xMode val="edge"/>
              <c:yMode val="edge"/>
              <c:x val="1.0204081632653095E-2"/>
              <c:y val="0.33419689119171087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87520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Assegnazione retribuzione di risultato Dirigenza Medica (quota obiettivi)</a:t>
            </a:r>
          </a:p>
        </c:rich>
      </c:tx>
      <c:layout>
        <c:manualLayout>
          <c:xMode val="edge"/>
          <c:yMode val="edge"/>
          <c:x val="0.1323828920570268"/>
          <c:y val="3.6496350364963598E-2"/>
        </c:manualLayout>
      </c:layout>
    </c:title>
    <c:view3D>
      <c:hPercent val="53"/>
      <c:depthPercent val="100"/>
      <c:rAngAx val="1"/>
    </c:view3D>
    <c:plotArea>
      <c:layout>
        <c:manualLayout>
          <c:layoutTarget val="inner"/>
          <c:xMode val="edge"/>
          <c:yMode val="edge"/>
          <c:x val="0.12141778959410592"/>
          <c:y val="0.19196264238682351"/>
          <c:w val="0.60323320519447665"/>
          <c:h val="0.68020241886637622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2021'!$D$39</c:f>
              <c:strCache>
                <c:ptCount val="1"/>
                <c:pt idx="0">
                  <c:v>x ≤ 60%</c:v>
                </c:pt>
              </c:strCache>
            </c:strRef>
          </c:tx>
          <c:cat>
            <c:strRef>
              <c:f>'Tabelle dati DIRIGENZA 2021'!$B$40:$B$41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2021'!$D$40:$D$41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'Tabelle dati DIRIGENZA 2021'!$E$39</c:f>
              <c:strCache>
                <c:ptCount val="1"/>
                <c:pt idx="0">
                  <c:v>60% &lt; x ≤ 90%</c:v>
                </c:pt>
              </c:strCache>
            </c:strRef>
          </c:tx>
          <c:cat>
            <c:strRef>
              <c:f>'Tabelle dati DIRIGENZA 2021'!$B$40:$B$41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2021'!$E$40:$E$41</c:f>
              <c:numCache>
                <c:formatCode>General</c:formatCode>
                <c:ptCount val="2"/>
                <c:pt idx="0">
                  <c:v>74</c:v>
                </c:pt>
                <c:pt idx="1">
                  <c:v>386</c:v>
                </c:pt>
              </c:numCache>
            </c:numRef>
          </c:val>
        </c:ser>
        <c:ser>
          <c:idx val="3"/>
          <c:order val="2"/>
          <c:tx>
            <c:strRef>
              <c:f>'Tabelle dati DIRIGENZA 2021'!$F$39</c:f>
              <c:strCache>
                <c:ptCount val="1"/>
                <c:pt idx="0">
                  <c:v>x &gt; 90%</c:v>
                </c:pt>
              </c:strCache>
            </c:strRef>
          </c:tx>
          <c:cat>
            <c:strRef>
              <c:f>'Tabelle dati DIRIGENZA 2021'!$B$40:$B$41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2021'!$F$40:$F$41</c:f>
              <c:numCache>
                <c:formatCode>General</c:formatCode>
                <c:ptCount val="2"/>
                <c:pt idx="0">
                  <c:v>141</c:v>
                </c:pt>
                <c:pt idx="1">
                  <c:v>534</c:v>
                </c:pt>
              </c:numCache>
            </c:numRef>
          </c:val>
        </c:ser>
        <c:shape val="box"/>
        <c:axId val="154793088"/>
        <c:axId val="154794624"/>
        <c:axId val="0"/>
      </c:bar3DChart>
      <c:catAx>
        <c:axId val="1547930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4794624"/>
        <c:crosses val="autoZero"/>
        <c:auto val="1"/>
        <c:lblAlgn val="ctr"/>
        <c:lblOffset val="100"/>
        <c:tickLblSkip val="1"/>
        <c:tickMarkSkip val="1"/>
      </c:catAx>
      <c:valAx>
        <c:axId val="1547946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79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26370357010864"/>
          <c:y val="0.33242531408139742"/>
          <c:w val="0.22647971899287819"/>
          <c:h val="0.3684156166458335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Retribuzione di risultato Dirigenza Medica</a:t>
            </a:r>
          </a:p>
        </c:rich>
      </c:tx>
      <c:layout>
        <c:manualLayout>
          <c:xMode val="edge"/>
          <c:yMode val="edge"/>
          <c:x val="0.15071283095723087"/>
          <c:y val="3.6496350364963598E-2"/>
        </c:manualLayout>
      </c:layout>
    </c:title>
    <c:view3D>
      <c:hPercent val="49"/>
      <c:depthPercent val="100"/>
      <c:rAngAx val="1"/>
    </c:view3D>
    <c:plotArea>
      <c:layout>
        <c:manualLayout>
          <c:layoutTarget val="inner"/>
          <c:xMode val="edge"/>
          <c:yMode val="edge"/>
          <c:x val="0.12861506587480745"/>
          <c:y val="0.17976682574701608"/>
          <c:w val="0.53629588829288355"/>
          <c:h val="0.65298095651290955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2021'!$D$51</c:f>
              <c:strCache>
                <c:ptCount val="1"/>
                <c:pt idx="0">
                  <c:v>x ≤ 1000 €</c:v>
                </c:pt>
              </c:strCache>
            </c:strRef>
          </c:tx>
          <c:cat>
            <c:strRef>
              <c:f>'Tabelle dati DIRIGENZA 2021'!$B$52:$B$53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2021'!$D$48:$D$53</c:f>
              <c:numCache>
                <c:formatCode>General</c:formatCode>
                <c:ptCount val="6"/>
                <c:pt idx="0">
                  <c:v>36</c:v>
                </c:pt>
                <c:pt idx="1">
                  <c:v>117</c:v>
                </c:pt>
                <c:pt idx="3">
                  <c:v>0</c:v>
                </c:pt>
                <c:pt idx="4">
                  <c:v>168</c:v>
                </c:pt>
                <c:pt idx="5">
                  <c:v>801</c:v>
                </c:pt>
              </c:numCache>
            </c:numRef>
          </c:val>
        </c:ser>
        <c:ser>
          <c:idx val="2"/>
          <c:order val="1"/>
          <c:tx>
            <c:strRef>
              <c:f>'Tabelle dati DIRIGENZA 2021'!$E$51</c:f>
              <c:strCache>
                <c:ptCount val="1"/>
                <c:pt idx="0">
                  <c:v>1000 € &lt; x ≤ 1500 €</c:v>
                </c:pt>
              </c:strCache>
            </c:strRef>
          </c:tx>
          <c:cat>
            <c:strRef>
              <c:f>'Tabelle dati DIRIGENZA 2021'!$B$52:$B$53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2021'!$E$48:$E$53</c:f>
              <c:numCache>
                <c:formatCode>General</c:formatCode>
                <c:ptCount val="6"/>
                <c:pt idx="0">
                  <c:v>40</c:v>
                </c:pt>
                <c:pt idx="1">
                  <c:v>1</c:v>
                </c:pt>
                <c:pt idx="3">
                  <c:v>0</c:v>
                </c:pt>
                <c:pt idx="4">
                  <c:v>47</c:v>
                </c:pt>
                <c:pt idx="5">
                  <c:v>119</c:v>
                </c:pt>
              </c:numCache>
            </c:numRef>
          </c:val>
        </c:ser>
        <c:ser>
          <c:idx val="3"/>
          <c:order val="2"/>
          <c:tx>
            <c:strRef>
              <c:f>'Tabelle dati DIRIGENZA 2021'!$F$51</c:f>
              <c:strCache>
                <c:ptCount val="1"/>
                <c:pt idx="0">
                  <c:v>1500 € &lt; x ≤ 1800 €</c:v>
                </c:pt>
              </c:strCache>
            </c:strRef>
          </c:tx>
          <c:cat>
            <c:strRef>
              <c:f>'Tabelle dati DIRIGENZA 2021'!$B$52:$B$53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2021'!$F$48:$F$53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3"/>
          <c:tx>
            <c:strRef>
              <c:f>'Tabelle dati DIRIGENZA 2021'!$G$51</c:f>
              <c:strCache>
                <c:ptCount val="1"/>
                <c:pt idx="0">
                  <c:v>1800 € &lt; x ≤ 2000 €</c:v>
                </c:pt>
              </c:strCache>
            </c:strRef>
          </c:tx>
          <c:cat>
            <c:strRef>
              <c:f>'Tabelle dati DIRIGENZA 2021'!$B$52:$B$53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2021'!$G$48:$G$53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4"/>
          <c:tx>
            <c:strRef>
              <c:f>'Tabelle dati DIRIGENZA 2021'!$H$51</c:f>
              <c:strCache>
                <c:ptCount val="1"/>
                <c:pt idx="0">
                  <c:v>x &gt; 2000 €</c:v>
                </c:pt>
              </c:strCache>
            </c:strRef>
          </c:tx>
          <c:cat>
            <c:strRef>
              <c:f>'Tabelle dati DIRIGENZA 2021'!$B$52:$B$53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2021'!$H$48:$H$53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54847104"/>
        <c:axId val="154848640"/>
        <c:axId val="0"/>
      </c:bar3DChart>
      <c:catAx>
        <c:axId val="15484710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4848640"/>
        <c:crosses val="autoZero"/>
        <c:auto val="1"/>
        <c:lblAlgn val="ctr"/>
        <c:lblOffset val="100"/>
        <c:tickLblSkip val="1"/>
        <c:tickMarkSkip val="1"/>
      </c:catAx>
      <c:valAx>
        <c:axId val="15484864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84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82077393075365"/>
          <c:y val="0.32435184757825553"/>
          <c:w val="0.22199592668024404"/>
          <c:h val="0.55156215672337561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>
        <c:manualLayout>
          <c:layoutTarget val="inner"/>
          <c:xMode val="edge"/>
          <c:yMode val="edge"/>
          <c:x val="0.14576802507836994"/>
          <c:y val="6.5268213842634412E-2"/>
          <c:w val="0.66230473113937782"/>
          <c:h val="0.76690151265095419"/>
        </c:manualLayout>
      </c:layout>
      <c:lineChart>
        <c:grouping val="standard"/>
        <c:ser>
          <c:idx val="0"/>
          <c:order val="0"/>
          <c:tx>
            <c:strRef>
              <c:f>'Tabelle dati DIRIGENZA 2021'!$Y$22</c:f>
              <c:strCache>
                <c:ptCount val="1"/>
                <c:pt idx="0">
                  <c:v>Euro (Media Ponderata)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DIRIGENZA 2021'!$W$23:$X$32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2021'!$Y$23:$Y$32</c:f>
              <c:numCache>
                <c:formatCode>"€"\ #,##0.00</c:formatCode>
                <c:ptCount val="10"/>
                <c:pt idx="0">
                  <c:v>401.28540602231158</c:v>
                </c:pt>
                <c:pt idx="2">
                  <c:v>613.80560757608725</c:v>
                </c:pt>
                <c:pt idx="3">
                  <c:v>502.00660720347389</c:v>
                </c:pt>
                <c:pt idx="4">
                  <c:v>623.68212980498845</c:v>
                </c:pt>
                <c:pt idx="7">
                  <c:v>742.09690867743893</c:v>
                </c:pt>
                <c:pt idx="8">
                  <c:v>834.58037203319668</c:v>
                </c:pt>
                <c:pt idx="9">
                  <c:v>907.06517309384878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2021'!$Z$22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DIRIGENZA 2021'!$W$23:$X$32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2021'!$Z$23:$Z$32</c:f>
              <c:numCache>
                <c:formatCode>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34</c:v>
                </c:pt>
                <c:pt idx="3">
                  <c:v>145</c:v>
                </c:pt>
                <c:pt idx="4">
                  <c:v>739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16</c:v>
                </c:pt>
                <c:pt idx="9">
                  <c:v>128</c:v>
                </c:pt>
              </c:numCache>
            </c:numRef>
          </c:val>
        </c:ser>
        <c:marker val="1"/>
        <c:axId val="154903296"/>
        <c:axId val="154904832"/>
      </c:lineChart>
      <c:catAx>
        <c:axId val="154903296"/>
        <c:scaling>
          <c:orientation val="minMax"/>
        </c:scaling>
        <c:axPos val="b"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904832"/>
        <c:crosses val="autoZero"/>
        <c:auto val="1"/>
        <c:lblAlgn val="ctr"/>
        <c:lblOffset val="100"/>
        <c:tickLblSkip val="1"/>
        <c:tickMarkSkip val="1"/>
      </c:catAx>
      <c:valAx>
        <c:axId val="154904832"/>
        <c:scaling>
          <c:orientation val="minMax"/>
        </c:scaling>
        <c:axPos val="l"/>
        <c:majorGridlines/>
        <c:numFmt formatCode="&quot;€&quot;\ 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90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873288915808652"/>
          <c:y val="0.42657440547204389"/>
          <c:w val="0.16029530924019131"/>
          <c:h val="0.22430115815942606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zero"/>
  </c:chart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>
        <c:manualLayout>
          <c:layoutTarget val="inner"/>
          <c:xMode val="edge"/>
          <c:yMode val="edge"/>
          <c:x val="0.14508580343213767"/>
          <c:y val="6.7307692307692485E-2"/>
          <c:w val="0.6675806348422948"/>
          <c:h val="0.60576923076923073"/>
        </c:manualLayout>
      </c:layout>
      <c:lineChart>
        <c:grouping val="standard"/>
        <c:ser>
          <c:idx val="0"/>
          <c:order val="0"/>
          <c:tx>
            <c:strRef>
              <c:f>'Tabelle dati DIRIGENZA 2021'!$Y$38</c:f>
              <c:strCache>
                <c:ptCount val="1"/>
                <c:pt idx="0">
                  <c:v>Euro (Media Ponderata)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DIRIGENZA 2021'!$W$39:$X$44</c:f>
              <c:multiLvlStrCache>
                <c:ptCount val="6"/>
                <c:lvl>
                  <c:pt idx="0">
                    <c:v>x ≤ 60%</c:v>
                  </c:pt>
                  <c:pt idx="1">
                    <c:v>60% &lt; x ≤ 90%</c:v>
                  </c:pt>
                  <c:pt idx="2">
                    <c:v>x &gt; 90%</c:v>
                  </c:pt>
                  <c:pt idx="3">
                    <c:v>x ≤ 60%</c:v>
                  </c:pt>
                  <c:pt idx="4">
                    <c:v>60% &lt; x ≤ 90%</c:v>
                  </c:pt>
                  <c:pt idx="5">
                    <c:v>x &gt; 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2021'!$Y$39:$Y$44</c:f>
              <c:numCache>
                <c:formatCode>"€"\ #,##0.00</c:formatCode>
                <c:ptCount val="6"/>
                <c:pt idx="1">
                  <c:v>492.04566529770085</c:v>
                </c:pt>
                <c:pt idx="2">
                  <c:v>444.15014561636048</c:v>
                </c:pt>
                <c:pt idx="4">
                  <c:v>842.73794850220577</c:v>
                </c:pt>
                <c:pt idx="5">
                  <c:v>818.919903687025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2021'!$Z$38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DIRIGENZA 2021'!$W$39:$X$44</c:f>
              <c:multiLvlStrCache>
                <c:ptCount val="6"/>
                <c:lvl>
                  <c:pt idx="0">
                    <c:v>x ≤ 60%</c:v>
                  </c:pt>
                  <c:pt idx="1">
                    <c:v>60% &lt; x ≤ 90%</c:v>
                  </c:pt>
                  <c:pt idx="2">
                    <c:v>x &gt; 90%</c:v>
                  </c:pt>
                  <c:pt idx="3">
                    <c:v>x ≤ 60%</c:v>
                  </c:pt>
                  <c:pt idx="4">
                    <c:v>60% &lt; x ≤ 90%</c:v>
                  </c:pt>
                  <c:pt idx="5">
                    <c:v>x &gt; 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2021'!$Z$39:$Z$44</c:f>
              <c:numCache>
                <c:formatCode>0</c:formatCode>
                <c:ptCount val="6"/>
                <c:pt idx="0" formatCode="General">
                  <c:v>0</c:v>
                </c:pt>
                <c:pt idx="1">
                  <c:v>386</c:v>
                </c:pt>
                <c:pt idx="2">
                  <c:v>534</c:v>
                </c:pt>
                <c:pt idx="3">
                  <c:v>0</c:v>
                </c:pt>
                <c:pt idx="4">
                  <c:v>74</c:v>
                </c:pt>
                <c:pt idx="5">
                  <c:v>141</c:v>
                </c:pt>
              </c:numCache>
            </c:numRef>
          </c:val>
        </c:ser>
        <c:marker val="1"/>
        <c:axId val="154942464"/>
        <c:axId val="154948352"/>
      </c:lineChart>
      <c:catAx>
        <c:axId val="15494246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54948352"/>
        <c:crosses val="autoZero"/>
        <c:auto val="1"/>
        <c:lblAlgn val="ctr"/>
        <c:lblOffset val="100"/>
        <c:tickLblSkip val="1"/>
        <c:tickMarkSkip val="1"/>
      </c:catAx>
      <c:valAx>
        <c:axId val="154948352"/>
        <c:scaling>
          <c:orientation val="minMax"/>
        </c:scaling>
        <c:axPos val="l"/>
        <c:majorGridlines/>
        <c:numFmt formatCode="&quot;€&quot;\ 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94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44121706152874"/>
          <c:y val="0.22018256902991515"/>
          <c:w val="0.15007830768706851"/>
          <c:h val="0.26033811949976848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zero"/>
  </c:chart>
  <c:printSettings>
    <c:headerFooter alignWithMargins="0"/>
    <c:pageMargins b="1" l="0.75000000000000144" r="0.750000000000001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Retribuzione di risultato Dirigenza Sanitaria</a:t>
            </a:r>
          </a:p>
        </c:rich>
      </c:tx>
      <c:layout>
        <c:manualLayout>
          <c:xMode val="edge"/>
          <c:yMode val="edge"/>
          <c:x val="0.15071282433989774"/>
          <c:y val="2.9197041278931038E-2"/>
        </c:manualLayout>
      </c:layout>
    </c:title>
    <c:view3D>
      <c:hPercent val="48"/>
      <c:depthPercent val="100"/>
      <c:rAngAx val="1"/>
    </c:view3D>
    <c:plotArea>
      <c:layout>
        <c:manualLayout>
          <c:layoutTarget val="inner"/>
          <c:xMode val="edge"/>
          <c:yMode val="edge"/>
          <c:x val="5.5625663848875094E-2"/>
          <c:y val="0.18448697471534942"/>
          <c:w val="0.63934233973261656"/>
          <c:h val="0.63241628604253652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2021'!$D$92</c:f>
              <c:strCache>
                <c:ptCount val="1"/>
                <c:pt idx="0">
                  <c:v>x ≤ 3.000 €</c:v>
                </c:pt>
              </c:strCache>
            </c:strRef>
          </c:tx>
          <c:cat>
            <c:strRef>
              <c:f>'Tabelle dati DIRIGENZA 2021'!$B$93:$B$94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2021'!$D$93:$D$94</c:f>
              <c:numCache>
                <c:formatCode>General</c:formatCode>
                <c:ptCount val="2"/>
                <c:pt idx="0">
                  <c:v>16</c:v>
                </c:pt>
                <c:pt idx="1">
                  <c:v>98</c:v>
                </c:pt>
              </c:numCache>
            </c:numRef>
          </c:val>
        </c:ser>
        <c:ser>
          <c:idx val="2"/>
          <c:order val="1"/>
          <c:tx>
            <c:strRef>
              <c:f>'Tabelle dati DIRIGENZA 2021'!$E$92</c:f>
              <c:strCache>
                <c:ptCount val="1"/>
                <c:pt idx="0">
                  <c:v>3.000 € &lt; x ≤ 5.000 €</c:v>
                </c:pt>
              </c:strCache>
            </c:strRef>
          </c:tx>
          <c:cat>
            <c:strRef>
              <c:f>'Tabelle dati DIRIGENZA 2021'!$B$93:$B$94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2021'!$E$93:$E$94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'Tabelle dati DIRIGENZA 2021'!$F$92</c:f>
              <c:strCache>
                <c:ptCount val="1"/>
                <c:pt idx="0">
                  <c:v>5.000 € &lt; x ≤ 5.500 €</c:v>
                </c:pt>
              </c:strCache>
            </c:strRef>
          </c:tx>
          <c:cat>
            <c:strRef>
              <c:f>'Tabelle dati DIRIGENZA 2021'!$B$93:$B$94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2021'!$F$93:$F$94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3"/>
          <c:tx>
            <c:strRef>
              <c:f>'Tabelle dati DIRIGENZA 2021'!$G$92</c:f>
              <c:strCache>
                <c:ptCount val="1"/>
                <c:pt idx="0">
                  <c:v>5.500 € &lt; x ≤ 6.000 €</c:v>
                </c:pt>
              </c:strCache>
            </c:strRef>
          </c:tx>
          <c:cat>
            <c:strRef>
              <c:f>'Tabelle dati DIRIGENZA 2021'!$B$93:$B$94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2021'!$G$93:$G$94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4"/>
          <c:tx>
            <c:strRef>
              <c:f>'Tabelle dati DIRIGENZA 2021'!$H$92</c:f>
              <c:strCache>
                <c:ptCount val="1"/>
                <c:pt idx="0">
                  <c:v>x &gt; 6.000 €</c:v>
                </c:pt>
              </c:strCache>
            </c:strRef>
          </c:tx>
          <c:cat>
            <c:strRef>
              <c:f>'Tabelle dati DIRIGENZA 2021'!$B$93:$B$94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2021'!$H$93:$H$94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box"/>
        <c:axId val="155152768"/>
        <c:axId val="155154304"/>
        <c:axId val="0"/>
      </c:bar3DChart>
      <c:catAx>
        <c:axId val="15515276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5154304"/>
        <c:crosses val="autoZero"/>
        <c:auto val="1"/>
        <c:lblAlgn val="ctr"/>
        <c:lblOffset val="100"/>
        <c:tickLblSkip val="1"/>
        <c:tickMarkSkip val="1"/>
      </c:catAx>
      <c:valAx>
        <c:axId val="15515430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152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363033568172395"/>
          <c:y val="0.21896152660632748"/>
          <c:w val="0.27077171855066101"/>
          <c:h val="0.5573084503227137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Assegnazione retribuzione di risultato Dirigenza Sanitaria </a:t>
            </a:r>
            <a:br>
              <a:rPr lang="it-IT" sz="1600"/>
            </a:br>
            <a:r>
              <a:rPr lang="it-IT" sz="1600"/>
              <a:t>(per valutazione)</a:t>
            </a:r>
          </a:p>
        </c:rich>
      </c:tx>
      <c:layout>
        <c:manualLayout>
          <c:xMode val="edge"/>
          <c:yMode val="edge"/>
          <c:x val="0.12830959959792304"/>
          <c:y val="3.6496207204868646E-2"/>
        </c:manualLayout>
      </c:layout>
    </c:title>
    <c:view3D>
      <c:hPercent val="53"/>
      <c:depthPercent val="100"/>
      <c:rAngAx val="1"/>
    </c:view3D>
    <c:plotArea>
      <c:layout>
        <c:manualLayout>
          <c:layoutTarget val="inner"/>
          <c:xMode val="edge"/>
          <c:yMode val="edge"/>
          <c:x val="6.3474318032227389E-2"/>
          <c:y val="0.21261191309419675"/>
          <c:w val="0.71203627410350889"/>
          <c:h val="0.64595836978710952"/>
        </c:manualLayout>
      </c:layout>
      <c:bar3DChart>
        <c:barDir val="col"/>
        <c:grouping val="clustered"/>
        <c:ser>
          <c:idx val="0"/>
          <c:order val="0"/>
          <c:tx>
            <c:strRef>
              <c:f>'Tabelle dati DIRIGENZA 2021'!$B$67</c:f>
              <c:strCache>
                <c:ptCount val="1"/>
                <c:pt idx="0">
                  <c:v>Gestionali </c:v>
                </c:pt>
              </c:strCache>
            </c:strRef>
          </c:tx>
          <c:cat>
            <c:numRef>
              <c:f>'Tabelle dati DIRIGENZA 2021'!$C$66:$H$66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2021'!$C$67:$H$67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2021'!$B$68</c:f>
              <c:strCache>
                <c:ptCount val="1"/>
                <c:pt idx="0">
                  <c:v>Non gestionali</c:v>
                </c:pt>
              </c:strCache>
            </c:strRef>
          </c:tx>
          <c:cat>
            <c:numRef>
              <c:f>'Tabelle dati DIRIGENZA 2021'!$C$66:$H$66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2021'!$C$68:$H$68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83</c:v>
                </c:pt>
              </c:numCache>
            </c:numRef>
          </c:val>
        </c:ser>
        <c:shape val="box"/>
        <c:axId val="155183360"/>
        <c:axId val="155254784"/>
        <c:axId val="0"/>
      </c:bar3DChart>
      <c:catAx>
        <c:axId val="15518336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5254784"/>
        <c:crosses val="autoZero"/>
        <c:auto val="1"/>
        <c:lblAlgn val="ctr"/>
        <c:lblOffset val="100"/>
        <c:tickLblSkip val="1"/>
        <c:tickMarkSkip val="1"/>
      </c:catAx>
      <c:valAx>
        <c:axId val="1552547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18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32402915579824"/>
          <c:y val="0.36253098571011982"/>
          <c:w val="0.1746882491081804"/>
          <c:h val="0.32725065616797933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Assegnazione retribuzione di risultato Dirigenza Sanitaria </a:t>
            </a:r>
            <a:br>
              <a:rPr lang="it-IT" sz="1600"/>
            </a:br>
            <a:r>
              <a:rPr lang="it-IT" sz="1600"/>
              <a:t>(quota obiettivi) </a:t>
            </a:r>
          </a:p>
        </c:rich>
      </c:tx>
      <c:layout>
        <c:manualLayout>
          <c:xMode val="edge"/>
          <c:yMode val="edge"/>
          <c:x val="0.12219967696345681"/>
          <c:y val="3.6496350364963598E-2"/>
        </c:manualLayout>
      </c:layout>
    </c:title>
    <c:view3D>
      <c:hPercent val="53"/>
      <c:depthPercent val="100"/>
      <c:rAngAx val="1"/>
    </c:view3D>
    <c:plotArea>
      <c:layout>
        <c:manualLayout>
          <c:layoutTarget val="inner"/>
          <c:xMode val="edge"/>
          <c:yMode val="edge"/>
          <c:x val="9.4155918789886481E-2"/>
          <c:y val="0.19698796271155758"/>
          <c:w val="0.67632632317519314"/>
          <c:h val="0.6193975596310648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2021'!$D$78</c:f>
              <c:strCache>
                <c:ptCount val="1"/>
                <c:pt idx="0">
                  <c:v>≤ 60%</c:v>
                </c:pt>
              </c:strCache>
            </c:strRef>
          </c:tx>
          <c:cat>
            <c:strRef>
              <c:f>'Tabelle dati DIRIGENZA 2021'!$B$79:$B$80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2021'!$D$79:$D$80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'Tabelle dati DIRIGENZA 2021'!$E$78</c:f>
              <c:strCache>
                <c:ptCount val="1"/>
                <c:pt idx="0">
                  <c:v>60% &lt; x ≤ 90%</c:v>
                </c:pt>
              </c:strCache>
            </c:strRef>
          </c:tx>
          <c:cat>
            <c:strRef>
              <c:f>'Tabelle dati DIRIGENZA 2021'!$B$79:$B$80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2021'!$E$79:$E$80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</c:ser>
        <c:ser>
          <c:idx val="3"/>
          <c:order val="2"/>
          <c:tx>
            <c:strRef>
              <c:f>'Tabelle dati DIRIGENZA 2021'!$F$78</c:f>
              <c:strCache>
                <c:ptCount val="1"/>
                <c:pt idx="0">
                  <c:v>x &gt; 90%</c:v>
                </c:pt>
              </c:strCache>
            </c:strRef>
          </c:tx>
          <c:cat>
            <c:strRef>
              <c:f>'Tabelle dati DIRIGENZA 2021'!$B$79:$B$80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2021'!$F$79:$F$80</c:f>
              <c:numCache>
                <c:formatCode>General</c:formatCode>
                <c:ptCount val="2"/>
                <c:pt idx="0">
                  <c:v>16</c:v>
                </c:pt>
                <c:pt idx="1">
                  <c:v>90</c:v>
                </c:pt>
              </c:numCache>
            </c:numRef>
          </c:val>
        </c:ser>
        <c:shape val="box"/>
        <c:axId val="155325952"/>
        <c:axId val="155327488"/>
        <c:axId val="0"/>
      </c:bar3DChart>
      <c:catAx>
        <c:axId val="15532595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5327488"/>
        <c:crosses val="autoZero"/>
        <c:auto val="1"/>
        <c:lblAlgn val="ctr"/>
        <c:lblOffset val="100"/>
        <c:tickLblSkip val="1"/>
        <c:tickMarkSkip val="1"/>
      </c:catAx>
      <c:valAx>
        <c:axId val="1553274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32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762773184895661"/>
          <c:y val="0.31621487752902439"/>
          <c:w val="0.22015241430832969"/>
          <c:h val="0.43561128526645837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>
        <c:manualLayout>
          <c:layoutTarget val="inner"/>
          <c:xMode val="edge"/>
          <c:yMode val="edge"/>
          <c:x val="0.12439428229304629"/>
          <c:y val="6.0889999371065588E-2"/>
          <c:w val="0.59346031227961749"/>
          <c:h val="0.75491647656192562"/>
        </c:manualLayout>
      </c:layout>
      <c:lineChart>
        <c:grouping val="standard"/>
        <c:ser>
          <c:idx val="0"/>
          <c:order val="0"/>
          <c:tx>
            <c:strRef>
              <c:f>'Tabelle dati DIRIGENZA 2021'!$Y$61</c:f>
              <c:strCache>
                <c:ptCount val="1"/>
                <c:pt idx="0">
                  <c:v>Euro (Media Ponderata)</c:v>
                </c:pt>
              </c:strCache>
            </c:strRef>
          </c:tx>
          <c:dLbls>
            <c:dLbl>
              <c:idx val="2"/>
              <c:layout>
                <c:manualLayout>
                  <c:x val="-4.7372316802368641E-2"/>
                  <c:y val="-5.9190031152647975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multiLvlStrRef>
              <c:f>'Tabelle dati DIRIGENZA 2021'!$W$62:$X$71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2021'!$Y$62:$Y$71</c:f>
              <c:numCache>
                <c:formatCode>"€"\ #,##0.00</c:formatCode>
                <c:ptCount val="10"/>
                <c:pt idx="2">
                  <c:v>1583.7160402</c:v>
                </c:pt>
                <c:pt idx="3">
                  <c:v>1603.4704447850429</c:v>
                </c:pt>
                <c:pt idx="4">
                  <c:v>1859.8315918063447</c:v>
                </c:pt>
                <c:pt idx="9">
                  <c:v>2670.8180781292663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2021'!$Z$61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DIRIGENZA 2021'!$W$62:$X$71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2021'!$Z$62:$Z$71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14</c:v>
                </c:pt>
                <c:pt idx="4">
                  <c:v>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</c:numCache>
            </c:numRef>
          </c:val>
        </c:ser>
        <c:dLbls>
          <c:showVal val="1"/>
        </c:dLbls>
        <c:marker val="1"/>
        <c:axId val="155398528"/>
        <c:axId val="155400064"/>
      </c:lineChart>
      <c:catAx>
        <c:axId val="155398528"/>
        <c:scaling>
          <c:orientation val="minMax"/>
        </c:scaling>
        <c:axPos val="b"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400064"/>
        <c:crosses val="autoZero"/>
        <c:auto val="1"/>
        <c:lblAlgn val="ctr"/>
        <c:lblOffset val="100"/>
        <c:tickLblSkip val="1"/>
        <c:tickMarkSkip val="1"/>
      </c:catAx>
      <c:valAx>
        <c:axId val="155400064"/>
        <c:scaling>
          <c:orientation val="minMax"/>
        </c:scaling>
        <c:axPos val="l"/>
        <c:majorGridlines/>
        <c:numFmt formatCode="&quot;€&quot;\ 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398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05396410940854"/>
          <c:y val="0.37008953320087412"/>
          <c:w val="0.15950086550062093"/>
          <c:h val="0.18404150415777495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>
        <c:manualLayout>
          <c:layoutTarget val="inner"/>
          <c:xMode val="edge"/>
          <c:yMode val="edge"/>
          <c:x val="0.12439428229304629"/>
          <c:y val="6.0889999371065588E-2"/>
          <c:w val="0.61020092025201977"/>
          <c:h val="0.62402312614149136"/>
        </c:manualLayout>
      </c:layout>
      <c:lineChart>
        <c:grouping val="standard"/>
        <c:ser>
          <c:idx val="0"/>
          <c:order val="0"/>
          <c:tx>
            <c:strRef>
              <c:f>'Tabelle dati DIRIGENZA 2021'!$Y$77</c:f>
              <c:strCache>
                <c:ptCount val="1"/>
                <c:pt idx="0">
                  <c:v>Euro (Media Ponderata)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multiLvlStrRef>
              <c:f>'Tabelle dati DIRIGENZA 2021'!$W$78:$X$83</c:f>
              <c:multiLvlStrCache>
                <c:ptCount val="6"/>
                <c:lvl>
                  <c:pt idx="0">
                    <c:v>x ≤ 60%</c:v>
                  </c:pt>
                  <c:pt idx="1">
                    <c:v>60% &lt; x ≤ 90%</c:v>
                  </c:pt>
                  <c:pt idx="2">
                    <c:v>x &gt; 90%</c:v>
                  </c:pt>
                  <c:pt idx="3">
                    <c:v>x ≤ 60%</c:v>
                  </c:pt>
                  <c:pt idx="4">
                    <c:v>60% &lt; x ≤ 90%</c:v>
                  </c:pt>
                  <c:pt idx="5">
                    <c:v>x &gt; 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2021'!$Y$78:$Y$83</c:f>
              <c:numCache>
                <c:formatCode>"€"\ #,##0.00</c:formatCode>
                <c:ptCount val="6"/>
                <c:pt idx="1">
                  <c:v>1881.2198888335972</c:v>
                </c:pt>
                <c:pt idx="2">
                  <c:v>1728.8458428342733</c:v>
                </c:pt>
                <c:pt idx="5">
                  <c:v>2670.8180781292663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2021'!$Z$77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</c:dLbls>
          <c:cat>
            <c:multiLvlStrRef>
              <c:f>'Tabelle dati DIRIGENZA 2021'!$W$78:$X$83</c:f>
              <c:multiLvlStrCache>
                <c:ptCount val="6"/>
                <c:lvl>
                  <c:pt idx="0">
                    <c:v>x ≤ 60%</c:v>
                  </c:pt>
                  <c:pt idx="1">
                    <c:v>60% &lt; x ≤ 90%</c:v>
                  </c:pt>
                  <c:pt idx="2">
                    <c:v>x &gt; 90%</c:v>
                  </c:pt>
                  <c:pt idx="3">
                    <c:v>x ≤ 60%</c:v>
                  </c:pt>
                  <c:pt idx="4">
                    <c:v>60% &lt; x ≤ 90%</c:v>
                  </c:pt>
                  <c:pt idx="5">
                    <c:v>x &gt; 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2021'!$Z$78:$Z$83</c:f>
              <c:numCache>
                <c:formatCode>0</c:formatCode>
                <c:ptCount val="6"/>
                <c:pt idx="0">
                  <c:v>0</c:v>
                </c:pt>
                <c:pt idx="1">
                  <c:v>8</c:v>
                </c:pt>
                <c:pt idx="2">
                  <c:v>90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</c:numCache>
            </c:numRef>
          </c:val>
        </c:ser>
        <c:dLbls>
          <c:showVal val="1"/>
        </c:dLbls>
        <c:marker val="1"/>
        <c:axId val="155450368"/>
        <c:axId val="155480832"/>
      </c:lineChart>
      <c:catAx>
        <c:axId val="15545036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55480832"/>
        <c:crosses val="autoZero"/>
        <c:auto val="1"/>
        <c:lblAlgn val="ctr"/>
        <c:lblOffset val="100"/>
        <c:tickLblSkip val="1"/>
        <c:tickMarkSkip val="1"/>
      </c:catAx>
      <c:valAx>
        <c:axId val="155480832"/>
        <c:scaling>
          <c:orientation val="minMax"/>
        </c:scaling>
        <c:axPos val="l"/>
        <c:majorGridlines/>
        <c:numFmt formatCode="&quot;€&quot;\ 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545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39545856821215"/>
          <c:y val="0.32318528626268389"/>
          <c:w val="0.16174304441518531"/>
          <c:h val="0.17075126478755373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4"/>
  <c:chart>
    <c:title>
      <c:layout/>
    </c:title>
    <c:view3D>
      <c:perspective val="0"/>
    </c:view3D>
    <c:plotArea>
      <c:layout>
        <c:manualLayout>
          <c:layoutTarget val="inner"/>
          <c:xMode val="edge"/>
          <c:yMode val="edge"/>
          <c:x val="1.547297650493152E-2"/>
          <c:y val="0.19265198265935818"/>
          <c:w val="0.89144505134397689"/>
          <c:h val="0.75898016468909901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9.9123399297468634E-2"/>
                  <c:y val="9.3905608874381929E-2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it-IT"/>
                </a:p>
              </c:txPr>
              <c:showPercent val="1"/>
            </c:dLbl>
            <c:dLbl>
              <c:idx val="3"/>
              <c:layout>
                <c:manualLayout>
                  <c:x val="3.1516626922956655E-2"/>
                  <c:y val="-0.37140818048336394"/>
                </c:manualLayout>
              </c:layout>
              <c:spPr/>
              <c:txPr>
                <a:bodyPr/>
                <a:lstStyle/>
                <a:p>
                  <a:pPr>
                    <a:defRPr sz="2400" b="1"/>
                  </a:pPr>
                  <a:endParaRPr lang="it-IT"/>
                </a:p>
              </c:txPr>
              <c:showPercent val="1"/>
            </c:dLbl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Percent val="1"/>
            <c:showLeaderLines val="1"/>
          </c:dLbls>
          <c:cat>
            <c:strRef>
              <c:f>'Tabelle dati COMPARTO 2021'!$G$5:$J$5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'Tabelle dati COMPARTO 2021'!$G$6:$J$6</c:f>
              <c:numCache>
                <c:formatCode>_-* #,##0_-;\-* #,##0_-;_-* "-"??_-;_-@_-</c:formatCode>
                <c:ptCount val="4"/>
                <c:pt idx="0">
                  <c:v>2</c:v>
                </c:pt>
                <c:pt idx="1">
                  <c:v>15</c:v>
                </c:pt>
                <c:pt idx="2">
                  <c:v>198</c:v>
                </c:pt>
                <c:pt idx="3">
                  <c:v>3731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86220594052787969"/>
          <c:y val="0.28409589656863599"/>
          <c:w val="0.12518681308499816"/>
          <c:h val="0.5809054337699826"/>
        </c:manualLayout>
      </c:layout>
      <c:txPr>
        <a:bodyPr/>
        <a:lstStyle/>
        <a:p>
          <a:pPr>
            <a:defRPr sz="2000" b="1"/>
          </a:pPr>
          <a:endParaRPr lang="it-IT"/>
        </a:p>
      </c:txPr>
    </c:legend>
    <c:plotVisOnly val="1"/>
    <c:dispBlanksAs val="zero"/>
  </c:chart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/>
      <c:lineChart>
        <c:grouping val="stacked"/>
        <c:ser>
          <c:idx val="0"/>
          <c:order val="0"/>
          <c:tx>
            <c:strRef>
              <c:f>'Tabelle dati COMPARTO 2021'!$D$38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COMPARTO 2021'!$B$39:$C$62</c:f>
              <c:multiLvlStrCache>
                <c:ptCount val="2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</c:lvl>
                <c:lvl>
                  <c:pt idx="0">
                    <c:v>A</c:v>
                  </c:pt>
                  <c:pt idx="4">
                    <c:v>B </c:v>
                  </c:pt>
                  <c:pt idx="8">
                    <c:v>BS</c:v>
                  </c:pt>
                  <c:pt idx="12">
                    <c:v>C</c:v>
                  </c:pt>
                  <c:pt idx="16">
                    <c:v>D</c:v>
                  </c:pt>
                  <c:pt idx="20">
                    <c:v>DS</c:v>
                  </c:pt>
                </c:lvl>
              </c:multiLvlStrCache>
            </c:multiLvlStrRef>
          </c:cat>
          <c:val>
            <c:numRef>
              <c:f>'Tabelle dati COMPARTO 2021'!$D$39:$D$62</c:f>
              <c:numCache>
                <c:formatCode>#,##0</c:formatCode>
                <c:ptCount val="24"/>
                <c:pt idx="1">
                  <c:v>1</c:v>
                </c:pt>
                <c:pt idx="2">
                  <c:v>4</c:v>
                </c:pt>
                <c:pt idx="3">
                  <c:v>30</c:v>
                </c:pt>
                <c:pt idx="5">
                  <c:v>4</c:v>
                </c:pt>
                <c:pt idx="6">
                  <c:v>10</c:v>
                </c:pt>
                <c:pt idx="7">
                  <c:v>129</c:v>
                </c:pt>
                <c:pt idx="8">
                  <c:v>1</c:v>
                </c:pt>
                <c:pt idx="9">
                  <c:v>3</c:v>
                </c:pt>
                <c:pt idx="10">
                  <c:v>58</c:v>
                </c:pt>
                <c:pt idx="11">
                  <c:v>654</c:v>
                </c:pt>
                <c:pt idx="13">
                  <c:v>2</c:v>
                </c:pt>
                <c:pt idx="14">
                  <c:v>2</c:v>
                </c:pt>
                <c:pt idx="15">
                  <c:v>166</c:v>
                </c:pt>
                <c:pt idx="16">
                  <c:v>1</c:v>
                </c:pt>
                <c:pt idx="17">
                  <c:v>5</c:v>
                </c:pt>
                <c:pt idx="18">
                  <c:v>122</c:v>
                </c:pt>
                <c:pt idx="19">
                  <c:v>2654</c:v>
                </c:pt>
                <c:pt idx="22">
                  <c:v>2</c:v>
                </c:pt>
                <c:pt idx="23">
                  <c:v>98</c:v>
                </c:pt>
              </c:numCache>
            </c:numRef>
          </c:val>
        </c:ser>
        <c:ser>
          <c:idx val="1"/>
          <c:order val="1"/>
          <c:tx>
            <c:strRef>
              <c:f>'Tabelle dati COMPARTO 2021'!$E$38</c:f>
              <c:strCache>
                <c:ptCount val="1"/>
                <c:pt idx="0">
                  <c:v>Media Premio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</c:dLbls>
          <c:cat>
            <c:multiLvlStrRef>
              <c:f>'Tabelle dati COMPARTO 2021'!$B$39:$C$62</c:f>
              <c:multiLvlStrCache>
                <c:ptCount val="24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A</c:v>
                  </c:pt>
                  <c:pt idx="5">
                    <c:v>B</c:v>
                  </c:pt>
                  <c:pt idx="6">
                    <c:v>C</c:v>
                  </c:pt>
                  <c:pt idx="7">
                    <c:v>D</c:v>
                  </c:pt>
                  <c:pt idx="8">
                    <c:v>A</c:v>
                  </c:pt>
                  <c:pt idx="9">
                    <c:v>B</c:v>
                  </c:pt>
                  <c:pt idx="10">
                    <c:v>C</c:v>
                  </c:pt>
                  <c:pt idx="11">
                    <c:v>D</c:v>
                  </c:pt>
                  <c:pt idx="12">
                    <c:v>A</c:v>
                  </c:pt>
                  <c:pt idx="13">
                    <c:v>B</c:v>
                  </c:pt>
                  <c:pt idx="14">
                    <c:v>C</c:v>
                  </c:pt>
                  <c:pt idx="15">
                    <c:v>D</c:v>
                  </c:pt>
                  <c:pt idx="16">
                    <c:v>A</c:v>
                  </c:pt>
                  <c:pt idx="17">
                    <c:v>B</c:v>
                  </c:pt>
                  <c:pt idx="18">
                    <c:v>C</c:v>
                  </c:pt>
                  <c:pt idx="19">
                    <c:v>D</c:v>
                  </c:pt>
                  <c:pt idx="20">
                    <c:v>A</c:v>
                  </c:pt>
                  <c:pt idx="21">
                    <c:v>B</c:v>
                  </c:pt>
                  <c:pt idx="22">
                    <c:v>C</c:v>
                  </c:pt>
                  <c:pt idx="23">
                    <c:v>D</c:v>
                  </c:pt>
                </c:lvl>
                <c:lvl>
                  <c:pt idx="0">
                    <c:v>A</c:v>
                  </c:pt>
                  <c:pt idx="4">
                    <c:v>B </c:v>
                  </c:pt>
                  <c:pt idx="8">
                    <c:v>BS</c:v>
                  </c:pt>
                  <c:pt idx="12">
                    <c:v>C</c:v>
                  </c:pt>
                  <c:pt idx="16">
                    <c:v>D</c:v>
                  </c:pt>
                  <c:pt idx="20">
                    <c:v>DS</c:v>
                  </c:pt>
                </c:lvl>
              </c:multiLvlStrCache>
            </c:multiLvlStrRef>
          </c:cat>
          <c:val>
            <c:numRef>
              <c:f>'Tabelle dati COMPARTO 2021'!$E$39:$E$62</c:f>
              <c:numCache>
                <c:formatCode>_-"€"\ * #,##0.00_-;\-"€"\ * #,##0.00_-;_-"€"\ * "-"??_-;_-@_-</c:formatCode>
                <c:ptCount val="24"/>
                <c:pt idx="1">
                  <c:v>573.37725155351109</c:v>
                </c:pt>
                <c:pt idx="2">
                  <c:v>588.61813533237728</c:v>
                </c:pt>
                <c:pt idx="3">
                  <c:v>616.10580929514265</c:v>
                </c:pt>
                <c:pt idx="5">
                  <c:v>491.1187052421634</c:v>
                </c:pt>
                <c:pt idx="6">
                  <c:v>565.75562805760342</c:v>
                </c:pt>
                <c:pt idx="7">
                  <c:v>640.1615733720015</c:v>
                </c:pt>
                <c:pt idx="8">
                  <c:v>187.85244958595939</c:v>
                </c:pt>
                <c:pt idx="9">
                  <c:v>400.7650053579498</c:v>
                </c:pt>
                <c:pt idx="10">
                  <c:v>591.22940828375522</c:v>
                </c:pt>
                <c:pt idx="11">
                  <c:v>726.16137356775448</c:v>
                </c:pt>
                <c:pt idx="13">
                  <c:v>720.41583394052134</c:v>
                </c:pt>
                <c:pt idx="14">
                  <c:v>482.58665870998141</c:v>
                </c:pt>
                <c:pt idx="15">
                  <c:v>796.05999117438944</c:v>
                </c:pt>
                <c:pt idx="16">
                  <c:v>543.9896962305022</c:v>
                </c:pt>
                <c:pt idx="17">
                  <c:v>699.99684094231429</c:v>
                </c:pt>
                <c:pt idx="18">
                  <c:v>783.83430440686595</c:v>
                </c:pt>
                <c:pt idx="19">
                  <c:v>908.52919390764293</c:v>
                </c:pt>
                <c:pt idx="22">
                  <c:v>1041.9030547092348</c:v>
                </c:pt>
                <c:pt idx="23">
                  <c:v>1033.8817149634679</c:v>
                </c:pt>
              </c:numCache>
            </c:numRef>
          </c:val>
        </c:ser>
        <c:dLbls>
          <c:showVal val="1"/>
        </c:dLbls>
        <c:marker val="1"/>
        <c:axId val="151577728"/>
        <c:axId val="151579264"/>
      </c:lineChart>
      <c:catAx>
        <c:axId val="1515777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it-IT"/>
          </a:p>
        </c:txPr>
        <c:crossAx val="151579264"/>
        <c:crosses val="autoZero"/>
        <c:auto val="1"/>
        <c:lblAlgn val="ctr"/>
        <c:lblOffset val="100"/>
        <c:tickLblSkip val="1"/>
        <c:tickMarkSkip val="1"/>
      </c:catAx>
      <c:valAx>
        <c:axId val="151579264"/>
        <c:scaling>
          <c:orientation val="minMax"/>
        </c:scaling>
        <c:delete val="1"/>
        <c:axPos val="l"/>
        <c:numFmt formatCode="#,##0" sourceLinked="1"/>
        <c:tickLblPos val="none"/>
        <c:crossAx val="151577728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zero"/>
  </c:chart>
  <c:txPr>
    <a:bodyPr/>
    <a:lstStyle/>
    <a:p>
      <a:pPr>
        <a:defRPr sz="1400"/>
      </a:pPr>
      <a:endParaRPr lang="it-IT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Assegnazione retribuzione di risultato  DPTA e Prof. Sanitarie (quota obiettivi)</a:t>
            </a:r>
          </a:p>
        </c:rich>
      </c:tx>
      <c:layout>
        <c:manualLayout>
          <c:xMode val="edge"/>
          <c:yMode val="edge"/>
          <c:x val="0.15478615071283158"/>
          <c:y val="3.6231884057971092E-2"/>
        </c:manualLayout>
      </c:layout>
    </c:title>
    <c:view3D>
      <c:hPercent val="54"/>
      <c:depthPercent val="100"/>
      <c:rAngAx val="1"/>
    </c:view3D>
    <c:plotArea>
      <c:layout>
        <c:manualLayout>
          <c:layoutTarget val="inner"/>
          <c:xMode val="edge"/>
          <c:yMode val="edge"/>
          <c:x val="7.5172024816694924E-2"/>
          <c:y val="0.2370792207312114"/>
          <c:w val="0.67002257137949084"/>
          <c:h val="0.60094599090606637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2021'!$D$8</c:f>
              <c:strCache>
                <c:ptCount val="1"/>
                <c:pt idx="0">
                  <c:v>x ≤ 60%</c:v>
                </c:pt>
              </c:strCache>
            </c:strRef>
          </c:tx>
          <c:cat>
            <c:strRef>
              <c:f>'Tabelle dati DIRIGENZA 2021'!$B$9:$B$10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2021'!$D$9:$D$10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'Tabelle dati DIRIGENZA 2021'!$E$8</c:f>
              <c:strCache>
                <c:ptCount val="1"/>
                <c:pt idx="0">
                  <c:v>60% &lt; x ≤ 90%</c:v>
                </c:pt>
              </c:strCache>
            </c:strRef>
          </c:tx>
          <c:cat>
            <c:strRef>
              <c:f>'Tabelle dati DIRIGENZA 2021'!$B$9:$B$10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2021'!$E$9:$E$10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'Tabelle dati DIRIGENZA 2021'!$F$8</c:f>
              <c:strCache>
                <c:ptCount val="1"/>
                <c:pt idx="0">
                  <c:v>x &gt; 90%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strRef>
              <c:f>'Tabelle dati DIRIGENZA 2021'!$B$9:$B$10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2021'!$F$9:$F$10</c:f>
              <c:numCache>
                <c:formatCode>0</c:formatCode>
                <c:ptCount val="2"/>
                <c:pt idx="0">
                  <c:v>17</c:v>
                </c:pt>
                <c:pt idx="1">
                  <c:v>11</c:v>
                </c:pt>
              </c:numCache>
            </c:numRef>
          </c:val>
        </c:ser>
        <c:dLbls>
          <c:showVal val="1"/>
        </c:dLbls>
        <c:shape val="box"/>
        <c:axId val="154476544"/>
        <c:axId val="154478080"/>
        <c:axId val="0"/>
      </c:bar3DChart>
      <c:catAx>
        <c:axId val="15447654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4478080"/>
        <c:crosses val="autoZero"/>
        <c:auto val="1"/>
        <c:lblAlgn val="ctr"/>
        <c:lblOffset val="100"/>
        <c:tickLblSkip val="1"/>
        <c:tickMarkSkip val="1"/>
      </c:catAx>
      <c:valAx>
        <c:axId val="1544780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47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80312287848026"/>
          <c:y val="0.34541214956826088"/>
          <c:w val="0.27019687712152068"/>
          <c:h val="0.39975959526798344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Assegnazione retribuzione di risultato DPTA E Prof. Sanitarie</a:t>
            </a:r>
          </a:p>
        </c:rich>
      </c:tx>
      <c:layout>
        <c:manualLayout>
          <c:xMode val="edge"/>
          <c:yMode val="edge"/>
          <c:x val="0.12524850894632242"/>
          <c:y val="1.7667844522968202E-2"/>
        </c:manualLayout>
      </c:layout>
    </c:title>
    <c:view3D>
      <c:hPercent val="63"/>
      <c:depthPercent val="100"/>
      <c:rAngAx val="1"/>
    </c:view3D>
    <c:plotArea>
      <c:layout>
        <c:manualLayout>
          <c:layoutTarget val="inner"/>
          <c:xMode val="edge"/>
          <c:yMode val="edge"/>
          <c:x val="8.9030206677265508E-2"/>
          <c:y val="0.24598981664394423"/>
          <c:w val="0.52609633255302624"/>
          <c:h val="0.61740222401528433"/>
        </c:manualLayout>
      </c:layout>
      <c:bar3DChart>
        <c:barDir val="col"/>
        <c:grouping val="clustered"/>
        <c:ser>
          <c:idx val="1"/>
          <c:order val="0"/>
          <c:tx>
            <c:strRef>
              <c:f>'Tabelle dati DIRIGENZA 2021'!$D$12</c:f>
              <c:strCache>
                <c:ptCount val="1"/>
                <c:pt idx="0">
                  <c:v>x ≤ 3000 €</c:v>
                </c:pt>
              </c:strCache>
            </c:strRef>
          </c:tx>
          <c:cat>
            <c:strRef>
              <c:f>'Tabelle dati DIRIGENZA 2021'!$B$13:$B$14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2021'!$D$13:$D$14</c:f>
              <c:numCache>
                <c:formatCode>General</c:formatCode>
                <c:ptCount val="2"/>
                <c:pt idx="0">
                  <c:v>17</c:v>
                </c:pt>
                <c:pt idx="1">
                  <c:v>11</c:v>
                </c:pt>
              </c:numCache>
            </c:numRef>
          </c:val>
        </c:ser>
        <c:ser>
          <c:idx val="2"/>
          <c:order val="1"/>
          <c:tx>
            <c:strRef>
              <c:f>'Tabelle dati DIRIGENZA 2021'!$E$12</c:f>
              <c:strCache>
                <c:ptCount val="1"/>
                <c:pt idx="0">
                  <c:v>3000 € &lt; x ≤ 4000 €</c:v>
                </c:pt>
              </c:strCache>
            </c:strRef>
          </c:tx>
          <c:cat>
            <c:strRef>
              <c:f>'Tabelle dati DIRIGENZA 2021'!$B$13:$B$14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2021'!$E$13:$E$14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2"/>
          <c:tx>
            <c:strRef>
              <c:f>'Tabelle dati DIRIGENZA 2021'!$F$12</c:f>
              <c:strCache>
                <c:ptCount val="1"/>
                <c:pt idx="0">
                  <c:v>4000 € &lt; x ≤ 5000 €</c:v>
                </c:pt>
              </c:strCache>
            </c:strRef>
          </c:tx>
          <c:cat>
            <c:strRef>
              <c:f>'Tabelle dati DIRIGENZA 2021'!$B$13:$B$14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2021'!$F$13:$F$14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3"/>
          <c:tx>
            <c:strRef>
              <c:f>'Tabelle dati DIRIGENZA 2021'!$G$12</c:f>
              <c:strCache>
                <c:ptCount val="1"/>
                <c:pt idx="0">
                  <c:v>&gt; 5000 €</c:v>
                </c:pt>
              </c:strCache>
            </c:strRef>
          </c:tx>
          <c:cat>
            <c:strRef>
              <c:f>'Tabelle dati DIRIGENZA 2021'!$B$13:$B$14</c:f>
              <c:strCache>
                <c:ptCount val="2"/>
                <c:pt idx="0">
                  <c:v>Gestionali</c:v>
                </c:pt>
                <c:pt idx="1">
                  <c:v>Non Gestionali</c:v>
                </c:pt>
              </c:strCache>
            </c:strRef>
          </c:cat>
          <c:val>
            <c:numRef>
              <c:f>'Tabelle dati DIRIGENZA 2021'!$G$13:$G$14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box"/>
        <c:axId val="154505216"/>
        <c:axId val="154506752"/>
        <c:axId val="0"/>
      </c:bar3DChart>
      <c:catAx>
        <c:axId val="15450521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4506752"/>
        <c:crosses val="autoZero"/>
        <c:auto val="1"/>
        <c:lblAlgn val="ctr"/>
        <c:lblOffset val="100"/>
        <c:tickLblSkip val="1"/>
        <c:tickMarkSkip val="1"/>
      </c:catAx>
      <c:valAx>
        <c:axId val="1545067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50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968308860041238"/>
          <c:y val="0.32234336561588423"/>
          <c:w val="0.27036426189969598"/>
          <c:h val="0.39576045927121367"/>
        </c:manualLayout>
      </c:layout>
      <c:txPr>
        <a:bodyPr/>
        <a:lstStyle/>
        <a:p>
          <a:pPr>
            <a:defRPr sz="12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Distribuzione delle valutazioni
</a:t>
            </a:r>
          </a:p>
        </c:rich>
      </c:tx>
      <c:layout/>
    </c:title>
    <c:view3D>
      <c:hPercent val="54"/>
      <c:depthPercent val="100"/>
      <c:rAngAx val="1"/>
    </c:view3D>
    <c:plotArea>
      <c:layout>
        <c:manualLayout>
          <c:layoutTarget val="inner"/>
          <c:xMode val="edge"/>
          <c:yMode val="edge"/>
          <c:x val="6.433497715899715E-2"/>
          <c:y val="0.23204821619519819"/>
          <c:w val="0.71071753711945462"/>
          <c:h val="0.60767086614173338"/>
        </c:manualLayout>
      </c:layout>
      <c:bar3DChart>
        <c:barDir val="col"/>
        <c:grouping val="clustered"/>
        <c:ser>
          <c:idx val="0"/>
          <c:order val="0"/>
          <c:tx>
            <c:strRef>
              <c:f>'Tabelle dati DIRIGENZA 2021'!$B$5</c:f>
              <c:strCache>
                <c:ptCount val="1"/>
                <c:pt idx="0">
                  <c:v>Gestionali 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numRef>
              <c:f>'Tabelle dati DIRIGENZA 2021'!$C$4:$H$4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2021'!$C$5:$H$5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2021'!$B$6</c:f>
              <c:strCache>
                <c:ptCount val="1"/>
                <c:pt idx="0">
                  <c:v>Non gestionali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numRef>
              <c:f>'Tabelle dati DIRIGENZA 2021'!$C$4:$H$4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2021'!$C$6:$H$6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</c:numCache>
            </c:numRef>
          </c:val>
        </c:ser>
        <c:dLbls>
          <c:showVal val="1"/>
        </c:dLbls>
        <c:shape val="box"/>
        <c:axId val="154556672"/>
        <c:axId val="154558464"/>
        <c:axId val="0"/>
      </c:bar3DChart>
      <c:catAx>
        <c:axId val="15455667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4558464"/>
        <c:crosses val="autoZero"/>
        <c:auto val="1"/>
        <c:lblAlgn val="ctr"/>
        <c:lblOffset val="100"/>
        <c:tickLblSkip val="1"/>
        <c:tickMarkSkip val="1"/>
      </c:catAx>
      <c:valAx>
        <c:axId val="1545584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100"/>
            </a:pPr>
            <a:endParaRPr lang="it-IT"/>
          </a:p>
        </c:txPr>
        <c:crossAx val="15455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863126538248561"/>
          <c:y val="0.43576141732283513"/>
          <c:w val="0.22606924643584544"/>
          <c:h val="0.24139240170736276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>
        <c:manualLayout>
          <c:layoutTarget val="inner"/>
          <c:xMode val="edge"/>
          <c:yMode val="edge"/>
          <c:x val="0.11664963153056505"/>
          <c:y val="3.460467441569804E-2"/>
          <c:w val="0.72942238778329216"/>
          <c:h val="0.78297587801524804"/>
        </c:manualLayout>
      </c:layout>
      <c:lineChart>
        <c:grouping val="standard"/>
        <c:ser>
          <c:idx val="0"/>
          <c:order val="0"/>
          <c:tx>
            <c:strRef>
              <c:f>'Tabelle dati DIRIGENZA 2021'!$O$6</c:f>
              <c:strCache>
                <c:ptCount val="1"/>
                <c:pt idx="0">
                  <c:v>Euro 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multiLvlStrRef>
              <c:f>'Tabelle dati DIRIGENZA 2021'!$M$7:$N$16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2021'!$O$7:$O$16</c:f>
              <c:numCache>
                <c:formatCode>"€"\ #,##0.00</c:formatCode>
                <c:ptCount val="10"/>
                <c:pt idx="4">
                  <c:v>1248.0888365384615</c:v>
                </c:pt>
                <c:pt idx="9">
                  <c:v>1559.4321602564103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2021'!$P$6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multiLvlStrRef>
              <c:f>'Tabelle dati DIRIGENZA 2021'!$M$7:$N$16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</c:lvl>
                <c:lvl>
                  <c:pt idx="0">
                    <c:v>Non Gestionale (media)</c:v>
                  </c:pt>
                  <c:pt idx="5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2021'!$P$7:$P$16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</c:numCache>
            </c:numRef>
          </c:val>
        </c:ser>
        <c:marker val="1"/>
        <c:axId val="154588288"/>
        <c:axId val="154589824"/>
      </c:lineChart>
      <c:catAx>
        <c:axId val="154588288"/>
        <c:scaling>
          <c:orientation val="minMax"/>
        </c:scaling>
        <c:axPos val="b"/>
        <c:numFmt formatCode="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589824"/>
        <c:crosses val="autoZero"/>
        <c:auto val="1"/>
        <c:lblAlgn val="ctr"/>
        <c:lblOffset val="100"/>
        <c:tickLblSkip val="1"/>
        <c:tickMarkSkip val="1"/>
      </c:catAx>
      <c:valAx>
        <c:axId val="154589824"/>
        <c:scaling>
          <c:orientation val="minMax"/>
        </c:scaling>
        <c:axPos val="l"/>
        <c:majorGridlines/>
        <c:numFmt formatCode="&quot;€&quot;\ 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58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01730541285084"/>
          <c:y val="0.39814948131483563"/>
          <c:w val="9.0807491534909843E-2"/>
          <c:h val="0.14551731033620796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zero"/>
  </c:chart>
  <c:printSettings>
    <c:headerFooter alignWithMargins="0"/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plotArea>
      <c:layout>
        <c:manualLayout>
          <c:layoutTarget val="inner"/>
          <c:xMode val="edge"/>
          <c:yMode val="edge"/>
          <c:x val="0.12747139435402868"/>
          <c:y val="6.3483433744460527E-2"/>
          <c:w val="0.71382057171488711"/>
          <c:h val="0.68016948723946313"/>
        </c:manualLayout>
      </c:layout>
      <c:lineChart>
        <c:grouping val="standard"/>
        <c:ser>
          <c:idx val="0"/>
          <c:order val="0"/>
          <c:tx>
            <c:strRef>
              <c:f>'Tabelle dati DIRIGENZA 2021'!$T$6</c:f>
              <c:strCache>
                <c:ptCount val="1"/>
                <c:pt idx="0">
                  <c:v>Euro 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</c:dLbls>
          <c:cat>
            <c:multiLvlStrRef>
              <c:f>'Tabelle dati DIRIGENZA 2021'!$R$7:$S$12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2021'!$T$7:$T$12</c:f>
              <c:numCache>
                <c:formatCode>"€"\ #,##0.00</c:formatCode>
                <c:ptCount val="6"/>
                <c:pt idx="2">
                  <c:v>1248.0888365384615</c:v>
                </c:pt>
                <c:pt idx="5">
                  <c:v>1559.4321602564103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2021'!$U$6</c:f>
              <c:strCache>
                <c:ptCount val="1"/>
                <c:pt idx="0">
                  <c:v>Persone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</c:dLbls>
          <c:cat>
            <c:multiLvlStrRef>
              <c:f>'Tabelle dati DIRIGENZA 2021'!$R$7:$S$12</c:f>
              <c:multiLvlStrCache>
                <c:ptCount val="6"/>
                <c:lvl>
                  <c:pt idx="0">
                    <c:v>x≤60%</c:v>
                  </c:pt>
                  <c:pt idx="1">
                    <c:v>60%&lt;x≤90%</c:v>
                  </c:pt>
                  <c:pt idx="2">
                    <c:v>x&gt;90%</c:v>
                  </c:pt>
                  <c:pt idx="3">
                    <c:v>x≤60%</c:v>
                  </c:pt>
                  <c:pt idx="4">
                    <c:v>60%&lt;x≤90%</c:v>
                  </c:pt>
                  <c:pt idx="5">
                    <c:v>x&gt;90%</c:v>
                  </c:pt>
                </c:lvl>
                <c:lvl>
                  <c:pt idx="0">
                    <c:v>Non Gestionale (media)</c:v>
                  </c:pt>
                  <c:pt idx="3">
                    <c:v>Gestionale (media)</c:v>
                  </c:pt>
                </c:lvl>
              </c:multiLvlStrCache>
            </c:multiLvlStrRef>
          </c:cat>
          <c:val>
            <c:numRef>
              <c:f>'Tabelle dati DIRIGENZA 2021'!$U$7:$U$12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 formatCode="0">
                  <c:v>11</c:v>
                </c:pt>
                <c:pt idx="3">
                  <c:v>0</c:v>
                </c:pt>
                <c:pt idx="4">
                  <c:v>0</c:v>
                </c:pt>
                <c:pt idx="5" formatCode="0">
                  <c:v>17</c:v>
                </c:pt>
              </c:numCache>
            </c:numRef>
          </c:val>
        </c:ser>
        <c:dLbls>
          <c:showVal val="1"/>
        </c:dLbls>
        <c:marker val="1"/>
        <c:axId val="154631552"/>
        <c:axId val="154641536"/>
      </c:lineChart>
      <c:catAx>
        <c:axId val="15463155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154641536"/>
        <c:crosses val="autoZero"/>
        <c:auto val="1"/>
        <c:lblAlgn val="ctr"/>
        <c:lblOffset val="100"/>
        <c:tickLblSkip val="1"/>
        <c:tickMarkSkip val="1"/>
      </c:catAx>
      <c:valAx>
        <c:axId val="154641536"/>
        <c:scaling>
          <c:orientation val="minMax"/>
        </c:scaling>
        <c:axPos val="l"/>
        <c:majorGridlines/>
        <c:numFmt formatCode="&quot;€&quot;\ #,##0.00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63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48206864418487"/>
          <c:y val="0.31557893794943648"/>
          <c:w val="0.10375157164230475"/>
          <c:h val="0.17851891696222341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zero"/>
  </c:chart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2"/>
  <c:chart>
    <c:title>
      <c:tx>
        <c:rich>
          <a:bodyPr/>
          <a:lstStyle/>
          <a:p>
            <a:pPr>
              <a:defRPr/>
            </a:pPr>
            <a:r>
              <a:rPr lang="it-IT"/>
              <a:t>Assegnazione retribuzione di risultato Dirigenza Medica (per valutazione)</a:t>
            </a:r>
          </a:p>
        </c:rich>
      </c:tx>
      <c:layout>
        <c:manualLayout>
          <c:xMode val="edge"/>
          <c:yMode val="edge"/>
          <c:x val="0.12830954724409438"/>
          <c:y val="3.6496492483894152E-2"/>
        </c:manualLayout>
      </c:layout>
    </c:title>
    <c:view3D>
      <c:rotX val="25"/>
      <c:hPercent val="54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1049311110818592"/>
          <c:y val="0.20728847707386391"/>
          <c:w val="0.63482354782571693"/>
          <c:h val="0.67883593042835233"/>
        </c:manualLayout>
      </c:layout>
      <c:bar3DChart>
        <c:barDir val="col"/>
        <c:grouping val="clustered"/>
        <c:ser>
          <c:idx val="0"/>
          <c:order val="0"/>
          <c:tx>
            <c:strRef>
              <c:f>'Tabelle dati DIRIGENZA 2021'!$B$28</c:f>
              <c:strCache>
                <c:ptCount val="1"/>
                <c:pt idx="0">
                  <c:v>Gestionali </c:v>
                </c:pt>
              </c:strCache>
            </c:strRef>
          </c:tx>
          <c:cat>
            <c:numRef>
              <c:f>'Tabelle dati DIRIGENZA 2021'!$C$27:$H$27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2021'!$C$28:$H$28</c:f>
              <c:numCache>
                <c:formatCode>General</c:formatCode>
                <c:ptCount val="6"/>
                <c:pt idx="1">
                  <c:v>1</c:v>
                </c:pt>
                <c:pt idx="2">
                  <c:v>0</c:v>
                </c:pt>
                <c:pt idx="3">
                  <c:v>13</c:v>
                </c:pt>
                <c:pt idx="4">
                  <c:v>20</c:v>
                </c:pt>
                <c:pt idx="5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'Tabelle dati DIRIGENZA 2021'!$B$29</c:f>
              <c:strCache>
                <c:ptCount val="1"/>
                <c:pt idx="0">
                  <c:v>Non gestionali</c:v>
                </c:pt>
              </c:strCache>
            </c:strRef>
          </c:tx>
          <c:cat>
            <c:numRef>
              <c:f>'Tabelle dati DIRIGENZA 2021'!$C$27:$H$27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'Tabelle dati DIRIGENZA 2021'!$C$29:$H$29</c:f>
              <c:numCache>
                <c:formatCode>General</c:formatCode>
                <c:ptCount val="6"/>
                <c:pt idx="1">
                  <c:v>2</c:v>
                </c:pt>
                <c:pt idx="2">
                  <c:v>0</c:v>
                </c:pt>
                <c:pt idx="3">
                  <c:v>34</c:v>
                </c:pt>
                <c:pt idx="4">
                  <c:v>145</c:v>
                </c:pt>
                <c:pt idx="5">
                  <c:v>739</c:v>
                </c:pt>
              </c:numCache>
            </c:numRef>
          </c:val>
        </c:ser>
        <c:shape val="box"/>
        <c:axId val="154748800"/>
        <c:axId val="154750336"/>
        <c:axId val="0"/>
      </c:bar3DChart>
      <c:catAx>
        <c:axId val="1547488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it-IT"/>
          </a:p>
        </c:txPr>
        <c:crossAx val="154750336"/>
        <c:crosses val="autoZero"/>
        <c:auto val="1"/>
        <c:lblAlgn val="ctr"/>
        <c:lblOffset val="100"/>
        <c:tickLblSkip val="1"/>
        <c:tickMarkSkip val="1"/>
      </c:catAx>
      <c:valAx>
        <c:axId val="1547503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5474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171075295275592"/>
          <c:y val="0.38581119881646503"/>
          <c:w val="0.22606934875328083"/>
          <c:h val="0.30397126811558989"/>
        </c:manualLayout>
      </c:layout>
      <c:txPr>
        <a:bodyPr/>
        <a:lstStyle/>
        <a:p>
          <a:pPr>
            <a:defRPr sz="1400" b="1"/>
          </a:pPr>
          <a:endParaRPr lang="it-IT"/>
        </a:p>
      </c:txPr>
    </c:legend>
    <c:plotVisOnly val="1"/>
    <c:dispBlanksAs val="gap"/>
  </c:chart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19049</xdr:rowOff>
    </xdr:from>
    <xdr:to>
      <xdr:col>15</xdr:col>
      <xdr:colOff>314325</xdr:colOff>
      <xdr:row>53</xdr:row>
      <xdr:rowOff>152400</xdr:rowOff>
    </xdr:to>
    <xdr:graphicFrame macro="">
      <xdr:nvGraphicFramePr>
        <xdr:cNvPr id="1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4231</xdr:colOff>
      <xdr:row>5</xdr:row>
      <xdr:rowOff>28574</xdr:rowOff>
    </xdr:from>
    <xdr:to>
      <xdr:col>10</xdr:col>
      <xdr:colOff>314324</xdr:colOff>
      <xdr:row>21</xdr:row>
      <xdr:rowOff>76200</xdr:rowOff>
    </xdr:to>
    <xdr:graphicFrame macro="">
      <xdr:nvGraphicFramePr>
        <xdr:cNvPr id="12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504824</xdr:colOff>
      <xdr:row>64</xdr:row>
      <xdr:rowOff>116417</xdr:rowOff>
    </xdr:from>
    <xdr:to>
      <xdr:col>22</xdr:col>
      <xdr:colOff>257175</xdr:colOff>
      <xdr:row>104</xdr:row>
      <xdr:rowOff>76200</xdr:rowOff>
    </xdr:to>
    <xdr:graphicFrame macro="">
      <xdr:nvGraphicFramePr>
        <xdr:cNvPr id="12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39</xdr:row>
      <xdr:rowOff>9525</xdr:rowOff>
    </xdr:from>
    <xdr:to>
      <xdr:col>11</xdr:col>
      <xdr:colOff>266700</xdr:colOff>
      <xdr:row>55</xdr:row>
      <xdr:rowOff>114300</xdr:rowOff>
    </xdr:to>
    <xdr:graphicFrame macro="">
      <xdr:nvGraphicFramePr>
        <xdr:cNvPr id="44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57</xdr:row>
      <xdr:rowOff>66675</xdr:rowOff>
    </xdr:from>
    <xdr:to>
      <xdr:col>10</xdr:col>
      <xdr:colOff>161925</xdr:colOff>
      <xdr:row>76</xdr:row>
      <xdr:rowOff>47625</xdr:rowOff>
    </xdr:to>
    <xdr:graphicFrame macro="">
      <xdr:nvGraphicFramePr>
        <xdr:cNvPr id="440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19049</xdr:colOff>
      <xdr:row>4</xdr:row>
      <xdr:rowOff>161924</xdr:rowOff>
    </xdr:from>
    <xdr:to>
      <xdr:col>11</xdr:col>
      <xdr:colOff>600075</xdr:colOff>
      <xdr:row>29</xdr:row>
      <xdr:rowOff>38100</xdr:rowOff>
    </xdr:to>
    <xdr:graphicFrame macro="">
      <xdr:nvGraphicFramePr>
        <xdr:cNvPr id="44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85</xdr:row>
      <xdr:rowOff>19050</xdr:rowOff>
    </xdr:from>
    <xdr:to>
      <xdr:col>18</xdr:col>
      <xdr:colOff>257175</xdr:colOff>
      <xdr:row>109</xdr:row>
      <xdr:rowOff>133350</xdr:rowOff>
    </xdr:to>
    <xdr:graphicFrame macro="">
      <xdr:nvGraphicFramePr>
        <xdr:cNvPr id="44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609599</xdr:colOff>
      <xdr:row>112</xdr:row>
      <xdr:rowOff>28576</xdr:rowOff>
    </xdr:from>
    <xdr:to>
      <xdr:col>18</xdr:col>
      <xdr:colOff>200024</xdr:colOff>
      <xdr:row>139</xdr:row>
      <xdr:rowOff>85725</xdr:rowOff>
    </xdr:to>
    <xdr:graphicFrame macro="">
      <xdr:nvGraphicFramePr>
        <xdr:cNvPr id="44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133350</xdr:rowOff>
    </xdr:from>
    <xdr:to>
      <xdr:col>9</xdr:col>
      <xdr:colOff>419100</xdr:colOff>
      <xdr:row>22</xdr:row>
      <xdr:rowOff>38100</xdr:rowOff>
    </xdr:to>
    <xdr:graphicFrame macro="">
      <xdr:nvGraphicFramePr>
        <xdr:cNvPr id="64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24</xdr:row>
      <xdr:rowOff>76200</xdr:rowOff>
    </xdr:from>
    <xdr:to>
      <xdr:col>9</xdr:col>
      <xdr:colOff>495299</xdr:colOff>
      <xdr:row>41</xdr:row>
      <xdr:rowOff>63500</xdr:rowOff>
    </xdr:to>
    <xdr:graphicFrame macro="">
      <xdr:nvGraphicFramePr>
        <xdr:cNvPr id="64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581024</xdr:colOff>
      <xdr:row>43</xdr:row>
      <xdr:rowOff>66674</xdr:rowOff>
    </xdr:from>
    <xdr:to>
      <xdr:col>11</xdr:col>
      <xdr:colOff>542925</xdr:colOff>
      <xdr:row>60</xdr:row>
      <xdr:rowOff>22224</xdr:rowOff>
    </xdr:to>
    <xdr:graphicFrame macro="">
      <xdr:nvGraphicFramePr>
        <xdr:cNvPr id="64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70</xdr:row>
      <xdr:rowOff>0</xdr:rowOff>
    </xdr:from>
    <xdr:to>
      <xdr:col>12</xdr:col>
      <xdr:colOff>95250</xdr:colOff>
      <xdr:row>95</xdr:row>
      <xdr:rowOff>38100</xdr:rowOff>
    </xdr:to>
    <xdr:graphicFrame macro="">
      <xdr:nvGraphicFramePr>
        <xdr:cNvPr id="64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96</xdr:row>
      <xdr:rowOff>19049</xdr:rowOff>
    </xdr:from>
    <xdr:to>
      <xdr:col>12</xdr:col>
      <xdr:colOff>105833</xdr:colOff>
      <xdr:row>123</xdr:row>
      <xdr:rowOff>148166</xdr:rowOff>
    </xdr:to>
    <xdr:graphicFrame macro="">
      <xdr:nvGraphicFramePr>
        <xdr:cNvPr id="64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104775</xdr:rowOff>
    </xdr:from>
    <xdr:to>
      <xdr:col>11</xdr:col>
      <xdr:colOff>457200</xdr:colOff>
      <xdr:row>63</xdr:row>
      <xdr:rowOff>66675</xdr:rowOff>
    </xdr:to>
    <xdr:graphicFrame macro="">
      <xdr:nvGraphicFramePr>
        <xdr:cNvPr id="74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561974</xdr:colOff>
      <xdr:row>5</xdr:row>
      <xdr:rowOff>0</xdr:rowOff>
    </xdr:from>
    <xdr:to>
      <xdr:col>11</xdr:col>
      <xdr:colOff>371474</xdr:colOff>
      <xdr:row>21</xdr:row>
      <xdr:rowOff>152400</xdr:rowOff>
    </xdr:to>
    <xdr:graphicFrame macro="">
      <xdr:nvGraphicFramePr>
        <xdr:cNvPr id="74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571498</xdr:colOff>
      <xdr:row>25</xdr:row>
      <xdr:rowOff>28575</xdr:rowOff>
    </xdr:from>
    <xdr:to>
      <xdr:col>11</xdr:col>
      <xdr:colOff>409574</xdr:colOff>
      <xdr:row>44</xdr:row>
      <xdr:rowOff>152400</xdr:rowOff>
    </xdr:to>
    <xdr:graphicFrame macro="">
      <xdr:nvGraphicFramePr>
        <xdr:cNvPr id="7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38101</xdr:colOff>
      <xdr:row>74</xdr:row>
      <xdr:rowOff>9525</xdr:rowOff>
    </xdr:from>
    <xdr:to>
      <xdr:col>15</xdr:col>
      <xdr:colOff>15876</xdr:colOff>
      <xdr:row>99</xdr:row>
      <xdr:rowOff>38100</xdr:rowOff>
    </xdr:to>
    <xdr:graphicFrame macro="">
      <xdr:nvGraphicFramePr>
        <xdr:cNvPr id="7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38099</xdr:colOff>
      <xdr:row>101</xdr:row>
      <xdr:rowOff>38100</xdr:rowOff>
    </xdr:from>
    <xdr:to>
      <xdr:col>14</xdr:col>
      <xdr:colOff>581025</xdr:colOff>
      <xdr:row>126</xdr:row>
      <xdr:rowOff>123825</xdr:rowOff>
    </xdr:to>
    <xdr:graphicFrame macro="">
      <xdr:nvGraphicFramePr>
        <xdr:cNvPr id="747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64"/>
  <sheetViews>
    <sheetView showGridLines="0" showRowColHeaders="0" tabSelected="1" zoomScaleNormal="100" workbookViewId="0">
      <selection activeCell="Q32" sqref="Q32"/>
    </sheetView>
  </sheetViews>
  <sheetFormatPr defaultRowHeight="12.75"/>
  <cols>
    <col min="1" max="6" width="9.140625" style="105"/>
    <col min="7" max="7" width="12.85546875" style="105" bestFit="1" customWidth="1"/>
    <col min="8" max="16384" width="9.140625" style="105"/>
  </cols>
  <sheetData>
    <row r="3" spans="1:23" ht="30.75" customHeight="1">
      <c r="B3" s="278" t="s">
        <v>129</v>
      </c>
      <c r="C3" s="278"/>
      <c r="D3" s="278"/>
      <c r="E3" s="278"/>
      <c r="F3" s="278"/>
      <c r="G3" s="278"/>
    </row>
    <row r="4" spans="1:23" ht="17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L4" s="280" t="s">
        <v>131</v>
      </c>
      <c r="M4" s="280"/>
      <c r="N4" s="280"/>
      <c r="O4" s="280"/>
      <c r="P4" s="280"/>
      <c r="Q4" s="280"/>
      <c r="R4" s="280"/>
      <c r="S4" s="280"/>
    </row>
    <row r="5" spans="1:23" ht="12.75" customHeight="1">
      <c r="B5" s="106" t="s">
        <v>10</v>
      </c>
      <c r="L5" s="280"/>
      <c r="M5" s="280"/>
      <c r="N5" s="280"/>
      <c r="O5" s="280"/>
      <c r="P5" s="280"/>
      <c r="Q5" s="280"/>
      <c r="R5" s="280"/>
      <c r="S5" s="280"/>
      <c r="T5" s="110"/>
      <c r="U5" s="110"/>
      <c r="V5" s="110"/>
      <c r="W5" s="110"/>
    </row>
    <row r="6" spans="1:23" ht="12.75" customHeight="1">
      <c r="L6" s="280"/>
      <c r="M6" s="280"/>
      <c r="N6" s="280"/>
      <c r="O6" s="280"/>
      <c r="P6" s="280"/>
      <c r="Q6" s="280"/>
      <c r="R6" s="280"/>
      <c r="S6" s="280"/>
      <c r="T6" s="110"/>
      <c r="U6" s="110"/>
      <c r="V6" s="110"/>
      <c r="W6" s="110"/>
    </row>
    <row r="7" spans="1:23" ht="12.75" customHeight="1">
      <c r="L7" s="280"/>
      <c r="M7" s="280"/>
      <c r="N7" s="280"/>
      <c r="O7" s="280"/>
      <c r="P7" s="280"/>
      <c r="Q7" s="280"/>
      <c r="R7" s="280"/>
      <c r="S7" s="280"/>
      <c r="T7" s="110"/>
      <c r="U7" s="110"/>
      <c r="V7" s="110"/>
      <c r="W7" s="110"/>
    </row>
    <row r="8" spans="1:23" ht="12.75" customHeight="1">
      <c r="L8" s="280"/>
      <c r="M8" s="280"/>
      <c r="N8" s="280"/>
      <c r="O8" s="280"/>
      <c r="P8" s="280"/>
      <c r="Q8" s="280"/>
      <c r="R8" s="280"/>
      <c r="S8" s="280"/>
      <c r="T8" s="110"/>
      <c r="U8" s="110"/>
      <c r="V8" s="110"/>
      <c r="W8" s="110"/>
    </row>
    <row r="9" spans="1:23" ht="12.75" customHeight="1">
      <c r="L9" s="280"/>
      <c r="M9" s="280"/>
      <c r="N9" s="280"/>
      <c r="O9" s="280"/>
      <c r="P9" s="280"/>
      <c r="Q9" s="280"/>
      <c r="R9" s="280"/>
      <c r="S9" s="280"/>
      <c r="T9" s="110"/>
      <c r="U9" s="110"/>
      <c r="V9" s="110"/>
      <c r="W9" s="110"/>
    </row>
    <row r="10" spans="1:23" ht="12.75" customHeight="1">
      <c r="L10" s="280"/>
      <c r="M10" s="280"/>
      <c r="N10" s="280"/>
      <c r="O10" s="280"/>
      <c r="P10" s="280"/>
      <c r="Q10" s="280"/>
      <c r="R10" s="280"/>
      <c r="S10" s="280"/>
      <c r="T10" s="110"/>
      <c r="U10" s="110"/>
      <c r="V10" s="110"/>
      <c r="W10" s="110"/>
    </row>
    <row r="11" spans="1:23" ht="12.75" customHeight="1">
      <c r="L11" s="280"/>
      <c r="M11" s="280"/>
      <c r="N11" s="280"/>
      <c r="O11" s="280"/>
      <c r="P11" s="280"/>
      <c r="Q11" s="280"/>
      <c r="R11" s="280"/>
      <c r="S11" s="280"/>
      <c r="T11" s="110"/>
      <c r="U11" s="110"/>
      <c r="V11" s="110"/>
      <c r="W11" s="110"/>
    </row>
    <row r="12" spans="1:23" ht="12.75" customHeight="1">
      <c r="L12" s="280"/>
      <c r="M12" s="280"/>
      <c r="N12" s="280"/>
      <c r="O12" s="280"/>
      <c r="P12" s="280"/>
      <c r="Q12" s="280"/>
      <c r="R12" s="280"/>
      <c r="S12" s="280"/>
      <c r="T12" s="110"/>
      <c r="U12" s="110"/>
      <c r="V12" s="110"/>
      <c r="W12" s="110"/>
    </row>
    <row r="13" spans="1:23" ht="12.75" customHeight="1">
      <c r="L13" s="280"/>
      <c r="M13" s="280"/>
      <c r="N13" s="280"/>
      <c r="O13" s="280"/>
      <c r="P13" s="280"/>
      <c r="Q13" s="280"/>
      <c r="R13" s="280"/>
      <c r="S13" s="280"/>
      <c r="T13" s="110"/>
      <c r="U13" s="110"/>
      <c r="V13" s="110"/>
      <c r="W13" s="110"/>
    </row>
    <row r="14" spans="1:23" ht="12.75" customHeight="1">
      <c r="L14" s="280"/>
      <c r="M14" s="280"/>
      <c r="N14" s="280"/>
      <c r="O14" s="280"/>
      <c r="P14" s="280"/>
      <c r="Q14" s="280"/>
      <c r="R14" s="280"/>
      <c r="S14" s="280"/>
      <c r="T14" s="110"/>
      <c r="U14" s="110"/>
      <c r="V14" s="110"/>
      <c r="W14" s="110"/>
    </row>
    <row r="15" spans="1:23" ht="12.75" customHeight="1">
      <c r="L15" s="280"/>
      <c r="M15" s="280"/>
      <c r="N15" s="280"/>
      <c r="O15" s="280"/>
      <c r="P15" s="280"/>
      <c r="Q15" s="280"/>
      <c r="R15" s="280"/>
      <c r="S15" s="280"/>
      <c r="T15" s="110"/>
      <c r="U15" s="110"/>
      <c r="V15" s="110"/>
      <c r="W15" s="110"/>
    </row>
    <row r="16" spans="1:23" ht="12.75" customHeight="1">
      <c r="L16" s="280"/>
      <c r="M16" s="280"/>
      <c r="N16" s="280"/>
      <c r="O16" s="280"/>
      <c r="P16" s="280"/>
      <c r="Q16" s="280"/>
      <c r="R16" s="280"/>
      <c r="S16" s="280"/>
      <c r="T16" s="110"/>
      <c r="U16" s="110"/>
      <c r="V16" s="110"/>
      <c r="W16" s="110"/>
    </row>
    <row r="17" spans="2:23" ht="12.75" customHeight="1">
      <c r="L17" s="280"/>
      <c r="M17" s="280"/>
      <c r="N17" s="280"/>
      <c r="O17" s="280"/>
      <c r="P17" s="280"/>
      <c r="Q17" s="280"/>
      <c r="R17" s="280"/>
      <c r="S17" s="280"/>
      <c r="T17" s="110"/>
      <c r="U17" s="110"/>
      <c r="V17" s="110"/>
      <c r="W17" s="110"/>
    </row>
    <row r="18" spans="2:23" ht="12.75" customHeight="1">
      <c r="L18" s="280"/>
      <c r="M18" s="280"/>
      <c r="N18" s="280"/>
      <c r="O18" s="280"/>
      <c r="P18" s="280"/>
      <c r="Q18" s="280"/>
      <c r="R18" s="280"/>
      <c r="S18" s="280"/>
      <c r="T18" s="110"/>
      <c r="U18" s="110"/>
      <c r="V18" s="110"/>
      <c r="W18" s="110"/>
    </row>
    <row r="19" spans="2:23" ht="12.75" customHeight="1">
      <c r="L19" s="280"/>
      <c r="M19" s="280"/>
      <c r="N19" s="280"/>
      <c r="O19" s="280"/>
      <c r="P19" s="280"/>
      <c r="Q19" s="280"/>
      <c r="R19" s="280"/>
      <c r="S19" s="280"/>
      <c r="T19" s="110"/>
      <c r="U19" s="110"/>
      <c r="V19" s="110"/>
      <c r="W19" s="110"/>
    </row>
    <row r="20" spans="2:23" ht="12.75" customHeight="1">
      <c r="L20" s="280"/>
      <c r="M20" s="280"/>
      <c r="N20" s="280"/>
      <c r="O20" s="280"/>
      <c r="P20" s="280"/>
      <c r="Q20" s="280"/>
      <c r="R20" s="280"/>
      <c r="S20" s="280"/>
    </row>
    <row r="21" spans="2:23" ht="12.75" customHeight="1">
      <c r="L21" s="280"/>
      <c r="M21" s="280"/>
      <c r="N21" s="280"/>
      <c r="O21" s="280"/>
      <c r="P21" s="280"/>
      <c r="Q21" s="280"/>
      <c r="R21" s="280"/>
      <c r="S21" s="280"/>
    </row>
    <row r="22" spans="2:23" ht="12.75" customHeight="1">
      <c r="L22" s="280"/>
      <c r="M22" s="280"/>
      <c r="N22" s="280"/>
      <c r="O22" s="280"/>
      <c r="P22" s="280"/>
      <c r="Q22" s="280"/>
      <c r="R22" s="280"/>
      <c r="S22" s="280"/>
    </row>
    <row r="23" spans="2:23" ht="15" customHeight="1">
      <c r="B23" s="282" t="s">
        <v>59</v>
      </c>
      <c r="C23" s="282"/>
      <c r="D23" s="282"/>
      <c r="L23" s="280"/>
      <c r="M23" s="280"/>
      <c r="N23" s="280"/>
      <c r="O23" s="280"/>
      <c r="P23" s="280"/>
      <c r="Q23" s="280"/>
      <c r="R23" s="280"/>
      <c r="S23" s="280"/>
    </row>
    <row r="24" spans="2:23" ht="14.25" customHeight="1">
      <c r="B24" s="111" t="s">
        <v>2</v>
      </c>
      <c r="C24" s="281" t="s">
        <v>55</v>
      </c>
      <c r="D24" s="281"/>
      <c r="L24" s="280"/>
      <c r="M24" s="280"/>
      <c r="N24" s="280"/>
      <c r="O24" s="280"/>
      <c r="P24" s="280"/>
      <c r="Q24" s="280"/>
      <c r="R24" s="280"/>
      <c r="S24" s="280"/>
    </row>
    <row r="25" spans="2:23" ht="15" customHeight="1">
      <c r="B25" s="111" t="s">
        <v>3</v>
      </c>
      <c r="C25" s="281" t="s">
        <v>56</v>
      </c>
      <c r="D25" s="281"/>
      <c r="K25"/>
      <c r="L25"/>
      <c r="M25"/>
      <c r="N25"/>
      <c r="O25"/>
      <c r="P25"/>
      <c r="Q25"/>
      <c r="R25"/>
      <c r="S25"/>
      <c r="T25"/>
      <c r="U25"/>
    </row>
    <row r="26" spans="2:23" ht="15" customHeight="1">
      <c r="B26" s="111" t="s">
        <v>4</v>
      </c>
      <c r="C26" s="281" t="s">
        <v>57</v>
      </c>
      <c r="D26" s="281"/>
      <c r="K26"/>
      <c r="L26"/>
      <c r="M26"/>
      <c r="N26"/>
      <c r="O26"/>
      <c r="P26"/>
      <c r="Q26"/>
      <c r="R26"/>
      <c r="S26"/>
      <c r="T26"/>
      <c r="U26"/>
    </row>
    <row r="27" spans="2:23" ht="15" customHeight="1">
      <c r="B27" s="111" t="s">
        <v>5</v>
      </c>
      <c r="C27" s="281" t="s">
        <v>58</v>
      </c>
      <c r="D27" s="281"/>
      <c r="K27"/>
      <c r="L27"/>
      <c r="M27"/>
      <c r="N27"/>
      <c r="O27"/>
      <c r="P27"/>
      <c r="Q27"/>
      <c r="R27"/>
      <c r="S27"/>
      <c r="T27"/>
      <c r="U27"/>
    </row>
    <row r="28" spans="2:23" ht="12.75" customHeight="1">
      <c r="K28"/>
      <c r="L28"/>
      <c r="M28"/>
      <c r="N28"/>
      <c r="O28"/>
      <c r="P28"/>
      <c r="Q28"/>
      <c r="R28"/>
      <c r="S28"/>
      <c r="T28"/>
      <c r="U28"/>
    </row>
    <row r="29" spans="2:23">
      <c r="K29"/>
      <c r="L29"/>
      <c r="M29"/>
      <c r="N29"/>
      <c r="O29"/>
      <c r="P29"/>
      <c r="Q29"/>
      <c r="R29"/>
      <c r="S29"/>
      <c r="T29"/>
      <c r="U29"/>
    </row>
    <row r="30" spans="2:23">
      <c r="B30" s="106" t="s">
        <v>9</v>
      </c>
    </row>
    <row r="55" spans="2:22" ht="18.75">
      <c r="B55" s="283" t="s">
        <v>60</v>
      </c>
      <c r="C55" s="283"/>
      <c r="D55" s="283"/>
      <c r="E55" s="283"/>
      <c r="F55" s="283"/>
      <c r="G55" s="283"/>
      <c r="H55" s="283"/>
      <c r="I55" s="283"/>
    </row>
    <row r="56" spans="2:22" ht="15.75">
      <c r="B56" s="112" t="s">
        <v>2</v>
      </c>
      <c r="C56" s="279" t="s">
        <v>61</v>
      </c>
      <c r="D56" s="279"/>
      <c r="E56" s="279"/>
      <c r="F56" s="279"/>
      <c r="G56" s="279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2:22" ht="15.75">
      <c r="B57" s="112" t="s">
        <v>3</v>
      </c>
      <c r="C57" s="279" t="s">
        <v>63</v>
      </c>
      <c r="D57" s="279"/>
      <c r="E57" s="279"/>
      <c r="F57" s="279"/>
      <c r="G57" s="279"/>
      <c r="H57" s="279"/>
      <c r="I57" s="279"/>
      <c r="J57" s="279"/>
      <c r="K57" s="279"/>
      <c r="L57" s="279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2:22" ht="15.75">
      <c r="B58" s="112" t="s">
        <v>6</v>
      </c>
      <c r="C58" s="279" t="s">
        <v>62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113"/>
      <c r="T58" s="113"/>
      <c r="U58" s="113"/>
      <c r="V58" s="113"/>
    </row>
    <row r="59" spans="2:22" ht="15.75">
      <c r="B59" s="112" t="s">
        <v>4</v>
      </c>
      <c r="C59" s="279" t="s">
        <v>123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</row>
    <row r="60" spans="2:22" ht="15.75">
      <c r="B60" s="112" t="s">
        <v>5</v>
      </c>
      <c r="C60" s="279" t="s">
        <v>64</v>
      </c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107"/>
      <c r="U60" s="107"/>
      <c r="V60" s="107"/>
    </row>
    <row r="61" spans="2:22" ht="15.75">
      <c r="B61" s="112" t="s">
        <v>7</v>
      </c>
      <c r="C61" s="279" t="s">
        <v>65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107"/>
    </row>
    <row r="64" spans="2:22" ht="18.75">
      <c r="B64" s="277" t="s">
        <v>140</v>
      </c>
      <c r="C64" s="277"/>
      <c r="D64" s="277"/>
      <c r="E64" s="277"/>
      <c r="F64" s="277"/>
      <c r="G64" s="274">
        <f>'Tabelle dati COMPARTO 2021'!E63</f>
        <v>854.30038189641448</v>
      </c>
      <c r="H64" s="273"/>
    </row>
  </sheetData>
  <mergeCells count="15">
    <mergeCell ref="B64:F64"/>
    <mergeCell ref="B3:G3"/>
    <mergeCell ref="C59:V59"/>
    <mergeCell ref="C60:S60"/>
    <mergeCell ref="C61:U61"/>
    <mergeCell ref="L4:S24"/>
    <mergeCell ref="C27:D27"/>
    <mergeCell ref="B23:D23"/>
    <mergeCell ref="C24:D24"/>
    <mergeCell ref="C25:D25"/>
    <mergeCell ref="C26:D26"/>
    <mergeCell ref="C56:G56"/>
    <mergeCell ref="C57:L57"/>
    <mergeCell ref="B55:I55"/>
    <mergeCell ref="C58:R5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10"/>
  <sheetViews>
    <sheetView showGridLines="0" zoomScaleNormal="100" workbookViewId="0">
      <selection activeCell="N114" sqref="N114"/>
    </sheetView>
  </sheetViews>
  <sheetFormatPr defaultRowHeight="12.75"/>
  <cols>
    <col min="9" max="9" width="10.85546875" bestFit="1" customWidth="1"/>
  </cols>
  <sheetData>
    <row r="1" spans="2:19">
      <c r="B1" s="8"/>
      <c r="C1" s="8"/>
      <c r="D1" s="8"/>
      <c r="E1" s="8"/>
      <c r="F1" s="8"/>
      <c r="G1" s="8"/>
      <c r="H1" s="8"/>
      <c r="I1" s="8"/>
      <c r="J1" s="8"/>
    </row>
    <row r="3" spans="2:19" ht="19.5" customHeight="1">
      <c r="B3" s="294" t="s">
        <v>11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5" spans="2:19">
      <c r="B5" s="3" t="s">
        <v>12</v>
      </c>
    </row>
    <row r="6" spans="2:19" ht="12.75" customHeight="1"/>
    <row r="7" spans="2:19" ht="12.75" customHeight="1"/>
    <row r="8" spans="2:19" ht="12.75" customHeight="1"/>
    <row r="9" spans="2:19" ht="12.75" customHeight="1"/>
    <row r="10" spans="2:19" ht="12.75" customHeight="1">
      <c r="M10" s="298" t="s">
        <v>125</v>
      </c>
      <c r="N10" s="298"/>
      <c r="O10" s="298"/>
      <c r="P10" s="298"/>
      <c r="Q10" s="298"/>
      <c r="R10" s="298"/>
    </row>
    <row r="11" spans="2:19" ht="12.75" customHeight="1">
      <c r="M11" s="298"/>
      <c r="N11" s="298"/>
      <c r="O11" s="298"/>
      <c r="P11" s="298"/>
      <c r="Q11" s="298"/>
      <c r="R11" s="298"/>
    </row>
    <row r="12" spans="2:19" ht="13.5" customHeight="1">
      <c r="M12" s="298"/>
      <c r="N12" s="298"/>
      <c r="O12" s="298"/>
      <c r="P12" s="298"/>
      <c r="Q12" s="298"/>
      <c r="R12" s="298"/>
    </row>
    <row r="13" spans="2:19">
      <c r="M13" s="298"/>
      <c r="N13" s="298"/>
      <c r="O13" s="298"/>
      <c r="P13" s="298"/>
      <c r="Q13" s="298"/>
      <c r="R13" s="298"/>
    </row>
    <row r="14" spans="2:19">
      <c r="M14" s="298"/>
      <c r="N14" s="298"/>
      <c r="O14" s="298"/>
      <c r="P14" s="298"/>
      <c r="Q14" s="298"/>
      <c r="R14" s="298"/>
    </row>
    <row r="15" spans="2:19">
      <c r="M15" s="298"/>
      <c r="N15" s="298"/>
      <c r="O15" s="298"/>
      <c r="P15" s="298"/>
      <c r="Q15" s="298"/>
      <c r="R15" s="298"/>
    </row>
    <row r="16" spans="2:19">
      <c r="M16" s="298"/>
      <c r="N16" s="298"/>
      <c r="O16" s="298"/>
      <c r="P16" s="298"/>
      <c r="Q16" s="298"/>
      <c r="R16" s="298"/>
    </row>
    <row r="30" spans="3:9" ht="15.75">
      <c r="C30" s="295" t="s">
        <v>124</v>
      </c>
      <c r="D30" s="296"/>
      <c r="E30" s="296"/>
      <c r="F30" s="296"/>
      <c r="G30" s="296"/>
    </row>
    <row r="31" spans="3:9" ht="15">
      <c r="C31" s="42">
        <v>1</v>
      </c>
      <c r="D31" s="297" t="s">
        <v>66</v>
      </c>
      <c r="E31" s="297"/>
      <c r="F31" s="297"/>
      <c r="G31" s="297"/>
      <c r="H31" s="297"/>
      <c r="I31" s="297"/>
    </row>
    <row r="32" spans="3:9" ht="15">
      <c r="C32" s="42">
        <v>2</v>
      </c>
      <c r="D32" s="297" t="s">
        <v>67</v>
      </c>
      <c r="E32" s="297"/>
      <c r="F32" s="297"/>
      <c r="G32" s="297"/>
      <c r="H32" s="297"/>
      <c r="I32" s="297"/>
    </row>
    <row r="33" spans="2:19" ht="15">
      <c r="C33" s="42">
        <v>3</v>
      </c>
      <c r="D33" s="297" t="s">
        <v>68</v>
      </c>
      <c r="E33" s="297"/>
      <c r="F33" s="297"/>
      <c r="G33" s="297"/>
      <c r="H33" s="297"/>
      <c r="I33" s="297"/>
    </row>
    <row r="34" spans="2:19" ht="15">
      <c r="C34" s="42">
        <v>4</v>
      </c>
      <c r="D34" s="297" t="s">
        <v>69</v>
      </c>
      <c r="E34" s="297"/>
      <c r="F34" s="297"/>
      <c r="G34" s="297"/>
      <c r="H34" s="297"/>
      <c r="I34" s="297"/>
    </row>
    <row r="35" spans="2:19" ht="15">
      <c r="C35" s="42">
        <v>5</v>
      </c>
      <c r="D35" s="297" t="s">
        <v>70</v>
      </c>
      <c r="E35" s="297"/>
      <c r="F35" s="297"/>
      <c r="G35" s="297"/>
      <c r="H35" s="297"/>
      <c r="I35" s="297"/>
    </row>
    <row r="38" spans="2:19">
      <c r="B38" s="3" t="s">
        <v>13</v>
      </c>
    </row>
    <row r="45" spans="2:19" ht="13.5" thickBot="1"/>
    <row r="46" spans="2:19" ht="12.75" customHeight="1">
      <c r="M46" s="367" t="s">
        <v>54</v>
      </c>
      <c r="N46" s="368"/>
      <c r="O46" s="368"/>
      <c r="P46" s="368"/>
      <c r="Q46" s="368"/>
      <c r="R46" s="368"/>
      <c r="S46" s="369"/>
    </row>
    <row r="47" spans="2:19">
      <c r="M47" s="370"/>
      <c r="N47" s="371"/>
      <c r="O47" s="371"/>
      <c r="P47" s="371"/>
      <c r="Q47" s="371"/>
      <c r="R47" s="371"/>
      <c r="S47" s="372"/>
    </row>
    <row r="48" spans="2:19" ht="12.75" customHeight="1" thickBot="1">
      <c r="M48" s="373"/>
      <c r="N48" s="374"/>
      <c r="O48" s="374"/>
      <c r="P48" s="374"/>
      <c r="Q48" s="374"/>
      <c r="R48" s="374"/>
      <c r="S48" s="375"/>
    </row>
    <row r="57" spans="2:2" ht="12.75" customHeight="1">
      <c r="B57" s="3" t="s">
        <v>14</v>
      </c>
    </row>
    <row r="78" spans="2:9">
      <c r="B78" s="285" t="s">
        <v>126</v>
      </c>
      <c r="C78" s="286"/>
      <c r="D78" s="286"/>
      <c r="E78" s="286"/>
      <c r="F78" s="286"/>
      <c r="G78" s="286"/>
      <c r="H78" s="286"/>
      <c r="I78" s="287"/>
    </row>
    <row r="79" spans="2:9">
      <c r="B79" s="288"/>
      <c r="C79" s="289"/>
      <c r="D79" s="289"/>
      <c r="E79" s="289"/>
      <c r="F79" s="289"/>
      <c r="G79" s="289"/>
      <c r="H79" s="289"/>
      <c r="I79" s="290"/>
    </row>
    <row r="80" spans="2:9">
      <c r="B80" s="288"/>
      <c r="C80" s="289"/>
      <c r="D80" s="289"/>
      <c r="E80" s="289"/>
      <c r="F80" s="289"/>
      <c r="G80" s="289"/>
      <c r="H80" s="289"/>
      <c r="I80" s="290"/>
    </row>
    <row r="81" spans="2:9">
      <c r="B81" s="291"/>
      <c r="C81" s="292"/>
      <c r="D81" s="292"/>
      <c r="E81" s="292"/>
      <c r="F81" s="292"/>
      <c r="G81" s="292"/>
      <c r="H81" s="292"/>
      <c r="I81" s="293"/>
    </row>
    <row r="82" spans="2:9">
      <c r="B82" s="9"/>
      <c r="C82" s="9"/>
      <c r="D82" s="9"/>
      <c r="E82" s="9"/>
      <c r="F82" s="9"/>
      <c r="G82" s="9"/>
      <c r="H82" s="9"/>
      <c r="I82" s="9"/>
    </row>
    <row r="83" spans="2:9">
      <c r="B83" s="9"/>
      <c r="C83" s="9"/>
      <c r="D83" s="9"/>
      <c r="E83" s="9"/>
      <c r="F83" s="9"/>
      <c r="G83" s="9"/>
      <c r="H83" s="9"/>
      <c r="I83" s="9"/>
    </row>
    <row r="84" spans="2:9" ht="18">
      <c r="B84" s="284" t="s">
        <v>143</v>
      </c>
      <c r="C84" s="284"/>
      <c r="D84" s="284"/>
      <c r="E84" s="284"/>
      <c r="F84" s="284"/>
      <c r="G84" s="284"/>
      <c r="H84" s="284"/>
      <c r="I84" s="271"/>
    </row>
    <row r="110" spans="12:12">
      <c r="L110" s="21"/>
    </row>
  </sheetData>
  <mergeCells count="11">
    <mergeCell ref="B84:H84"/>
    <mergeCell ref="B78:I81"/>
    <mergeCell ref="B3:S3"/>
    <mergeCell ref="C30:G30"/>
    <mergeCell ref="D31:I31"/>
    <mergeCell ref="D32:I32"/>
    <mergeCell ref="D33:I33"/>
    <mergeCell ref="D34:I34"/>
    <mergeCell ref="D35:I35"/>
    <mergeCell ref="M10:R16"/>
    <mergeCell ref="M46:S4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8"/>
  <sheetViews>
    <sheetView showGridLines="0" showRowColHeaders="0" zoomScaleNormal="100" workbookViewId="0">
      <selection activeCell="M68" sqref="M68"/>
    </sheetView>
  </sheetViews>
  <sheetFormatPr defaultRowHeight="12.75"/>
  <cols>
    <col min="7" max="7" width="16.28515625" bestFit="1" customWidth="1"/>
    <col min="9" max="9" width="11.5703125" bestFit="1" customWidth="1"/>
    <col min="12" max="13" width="9.140625" style="21" customWidth="1"/>
  </cols>
  <sheetData>
    <row r="2" spans="2:18" ht="20.25">
      <c r="B2" s="300" t="s">
        <v>15</v>
      </c>
      <c r="C2" s="300"/>
      <c r="D2" s="300"/>
      <c r="E2" s="300"/>
      <c r="F2" s="300"/>
      <c r="G2" s="300"/>
      <c r="H2" s="300"/>
      <c r="I2" s="300"/>
    </row>
    <row r="5" spans="2:18">
      <c r="B5" s="3" t="s">
        <v>16</v>
      </c>
      <c r="I5" s="10"/>
    </row>
    <row r="7" spans="2:18" ht="15" customHeight="1">
      <c r="K7" s="299" t="s">
        <v>121</v>
      </c>
      <c r="L7" s="299"/>
      <c r="M7" s="299"/>
      <c r="N7" s="299"/>
      <c r="O7" s="299"/>
      <c r="P7" s="299"/>
      <c r="Q7" s="299"/>
      <c r="R7" s="299"/>
    </row>
    <row r="8" spans="2:18">
      <c r="K8" s="299"/>
      <c r="L8" s="299"/>
      <c r="M8" s="299"/>
      <c r="N8" s="299"/>
      <c r="O8" s="299"/>
      <c r="P8" s="299"/>
      <c r="Q8" s="299"/>
      <c r="R8" s="299"/>
    </row>
    <row r="9" spans="2:18">
      <c r="K9" s="299"/>
      <c r="L9" s="299"/>
      <c r="M9" s="299"/>
      <c r="N9" s="299"/>
      <c r="O9" s="299"/>
      <c r="P9" s="299"/>
      <c r="Q9" s="299"/>
      <c r="R9" s="299"/>
    </row>
    <row r="10" spans="2:18">
      <c r="K10" s="299"/>
      <c r="L10" s="299"/>
      <c r="M10" s="299"/>
      <c r="N10" s="299"/>
      <c r="O10" s="299"/>
      <c r="P10" s="299"/>
      <c r="Q10" s="299"/>
      <c r="R10" s="299"/>
    </row>
    <row r="11" spans="2:18" ht="12.75" customHeight="1">
      <c r="K11" s="299"/>
      <c r="L11" s="299"/>
      <c r="M11" s="299"/>
      <c r="N11" s="299"/>
      <c r="O11" s="299"/>
      <c r="P11" s="299"/>
      <c r="Q11" s="299"/>
      <c r="R11" s="299"/>
    </row>
    <row r="12" spans="2:18" ht="12.75" customHeight="1">
      <c r="K12" s="299"/>
      <c r="L12" s="299"/>
      <c r="M12" s="299"/>
      <c r="N12" s="299"/>
      <c r="O12" s="299"/>
      <c r="P12" s="299"/>
      <c r="Q12" s="299"/>
      <c r="R12" s="299"/>
    </row>
    <row r="13" spans="2:18" ht="12.75" customHeight="1">
      <c r="K13" s="299"/>
      <c r="L13" s="299"/>
      <c r="M13" s="299"/>
      <c r="N13" s="299"/>
      <c r="O13" s="299"/>
      <c r="P13" s="299"/>
      <c r="Q13" s="299"/>
      <c r="R13" s="299"/>
    </row>
    <row r="14" spans="2:18" ht="12.75" customHeight="1">
      <c r="K14" s="43"/>
      <c r="L14" s="43"/>
      <c r="M14" s="43"/>
      <c r="N14" s="43"/>
      <c r="O14" s="43"/>
      <c r="P14" s="43"/>
      <c r="Q14" s="43"/>
      <c r="R14" s="43"/>
    </row>
    <row r="15" spans="2:18" ht="12.75" customHeight="1">
      <c r="K15" s="43"/>
      <c r="L15" s="43"/>
      <c r="M15" s="43"/>
      <c r="N15" s="43"/>
      <c r="O15" s="43"/>
      <c r="P15" s="43"/>
      <c r="Q15" s="43"/>
      <c r="R15" s="43"/>
    </row>
    <row r="16" spans="2:18" ht="12.75" customHeight="1">
      <c r="K16" s="43"/>
      <c r="L16" s="43"/>
      <c r="M16" s="43"/>
      <c r="N16" s="43"/>
      <c r="O16" s="43"/>
      <c r="P16" s="43"/>
      <c r="Q16" s="43"/>
      <c r="R16" s="43"/>
    </row>
    <row r="17" spans="2:18" ht="12.75" customHeight="1">
      <c r="K17" s="43"/>
      <c r="L17" s="43"/>
      <c r="M17" s="43"/>
      <c r="N17" s="43"/>
      <c r="O17" s="43"/>
      <c r="P17" s="43"/>
      <c r="Q17" s="43"/>
      <c r="R17" s="43"/>
    </row>
    <row r="24" spans="2:18">
      <c r="B24" s="3" t="s">
        <v>17</v>
      </c>
    </row>
    <row r="38" spans="2:14">
      <c r="N38" s="105"/>
    </row>
    <row r="43" spans="2:14">
      <c r="B43" s="3" t="s">
        <v>18</v>
      </c>
    </row>
    <row r="62" spans="2:9">
      <c r="B62" s="301" t="s">
        <v>127</v>
      </c>
      <c r="C62" s="302"/>
      <c r="D62" s="302"/>
      <c r="E62" s="302"/>
      <c r="F62" s="302"/>
      <c r="G62" s="302"/>
      <c r="H62" s="302"/>
      <c r="I62" s="303"/>
    </row>
    <row r="63" spans="2:9">
      <c r="B63" s="304"/>
      <c r="C63" s="305"/>
      <c r="D63" s="305"/>
      <c r="E63" s="305"/>
      <c r="F63" s="305"/>
      <c r="G63" s="305"/>
      <c r="H63" s="305"/>
      <c r="I63" s="306"/>
    </row>
    <row r="64" spans="2:9">
      <c r="B64" s="304"/>
      <c r="C64" s="305"/>
      <c r="D64" s="305"/>
      <c r="E64" s="305"/>
      <c r="F64" s="305"/>
      <c r="G64" s="305"/>
      <c r="H64" s="305"/>
      <c r="I64" s="306"/>
    </row>
    <row r="65" spans="2:9">
      <c r="B65" s="307"/>
      <c r="C65" s="308"/>
      <c r="D65" s="308"/>
      <c r="E65" s="308"/>
      <c r="F65" s="308"/>
      <c r="G65" s="308"/>
      <c r="H65" s="308"/>
      <c r="I65" s="309"/>
    </row>
    <row r="68" spans="2:9" ht="19.5" customHeight="1">
      <c r="B68" s="310" t="s">
        <v>144</v>
      </c>
      <c r="C68" s="310"/>
      <c r="D68" s="310"/>
      <c r="E68" s="310"/>
      <c r="F68" s="310"/>
      <c r="G68" s="310"/>
      <c r="H68" s="116"/>
      <c r="I68" s="377"/>
    </row>
  </sheetData>
  <mergeCells count="4">
    <mergeCell ref="K7:R13"/>
    <mergeCell ref="B2:I2"/>
    <mergeCell ref="B62:I65"/>
    <mergeCell ref="B68:G6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72"/>
  <sheetViews>
    <sheetView showGridLines="0" showRowColHeaders="0" zoomScaleNormal="100" workbookViewId="0">
      <selection activeCell="J72" sqref="J72"/>
    </sheetView>
  </sheetViews>
  <sheetFormatPr defaultRowHeight="12.75"/>
  <cols>
    <col min="2" max="2" width="10.140625" customWidth="1"/>
  </cols>
  <sheetData>
    <row r="2" spans="2:20" ht="20.25">
      <c r="B2" s="300" t="s">
        <v>19</v>
      </c>
      <c r="C2" s="300"/>
      <c r="D2" s="300"/>
      <c r="E2" s="300"/>
      <c r="F2" s="300"/>
      <c r="G2" s="300"/>
      <c r="H2" s="300"/>
      <c r="I2" s="300"/>
    </row>
    <row r="4" spans="2:20">
      <c r="B4" s="3" t="s">
        <v>20</v>
      </c>
    </row>
    <row r="6" spans="2:20" ht="12.75" customHeight="1">
      <c r="M6" s="299" t="s">
        <v>128</v>
      </c>
      <c r="N6" s="299"/>
      <c r="O6" s="299"/>
      <c r="P6" s="299"/>
      <c r="Q6" s="299"/>
      <c r="R6" s="299"/>
      <c r="S6" s="43"/>
      <c r="T6" s="43"/>
    </row>
    <row r="7" spans="2:20" ht="12.75" customHeight="1">
      <c r="M7" s="299"/>
      <c r="N7" s="299"/>
      <c r="O7" s="299"/>
      <c r="P7" s="299"/>
      <c r="Q7" s="299"/>
      <c r="R7" s="299"/>
      <c r="S7" s="43"/>
      <c r="T7" s="43"/>
    </row>
    <row r="8" spans="2:20" ht="12.75" customHeight="1">
      <c r="M8" s="299"/>
      <c r="N8" s="299"/>
      <c r="O8" s="299"/>
      <c r="P8" s="299"/>
      <c r="Q8" s="299"/>
      <c r="R8" s="299"/>
      <c r="S8" s="43"/>
      <c r="T8" s="43"/>
    </row>
    <row r="9" spans="2:20" ht="12.75" customHeight="1">
      <c r="M9" s="299"/>
      <c r="N9" s="299"/>
      <c r="O9" s="299"/>
      <c r="P9" s="299"/>
      <c r="Q9" s="299"/>
      <c r="R9" s="299"/>
      <c r="S9" s="43"/>
      <c r="T9" s="43"/>
    </row>
    <row r="10" spans="2:20" ht="12.75" customHeight="1">
      <c r="M10" s="299"/>
      <c r="N10" s="299"/>
      <c r="O10" s="299"/>
      <c r="P10" s="299"/>
      <c r="Q10" s="299"/>
      <c r="R10" s="299"/>
      <c r="S10" s="43"/>
      <c r="T10" s="43"/>
    </row>
    <row r="11" spans="2:20" ht="12.75" customHeight="1">
      <c r="M11" s="299"/>
      <c r="N11" s="299"/>
      <c r="O11" s="299"/>
      <c r="P11" s="299"/>
      <c r="Q11" s="299"/>
      <c r="R11" s="299"/>
      <c r="S11" s="43"/>
      <c r="T11" s="43"/>
    </row>
    <row r="12" spans="2:20" ht="12.75" customHeight="1">
      <c r="M12" s="299"/>
      <c r="N12" s="299"/>
      <c r="O12" s="299"/>
      <c r="P12" s="299"/>
      <c r="Q12" s="299"/>
      <c r="R12" s="299"/>
      <c r="S12" s="43"/>
      <c r="T12" s="43"/>
    </row>
    <row r="13" spans="2:20" ht="12.75" customHeight="1">
      <c r="M13" s="299"/>
      <c r="N13" s="299"/>
      <c r="O13" s="299"/>
      <c r="P13" s="299"/>
      <c r="Q13" s="299"/>
      <c r="R13" s="299"/>
    </row>
    <row r="14" spans="2:20" ht="12.75" customHeight="1">
      <c r="M14" s="299"/>
      <c r="N14" s="299"/>
      <c r="O14" s="299"/>
      <c r="P14" s="299"/>
      <c r="Q14" s="299"/>
      <c r="R14" s="299"/>
    </row>
    <row r="15" spans="2:20" ht="12.75" customHeight="1">
      <c r="M15" s="299"/>
      <c r="N15" s="299"/>
      <c r="O15" s="299"/>
      <c r="P15" s="299"/>
      <c r="Q15" s="299"/>
      <c r="R15" s="299"/>
    </row>
    <row r="16" spans="2:20" ht="12.75" customHeight="1">
      <c r="M16" s="43"/>
      <c r="N16" s="43"/>
      <c r="O16" s="43"/>
      <c r="P16" s="43"/>
      <c r="Q16" s="43"/>
      <c r="R16" s="43"/>
    </row>
    <row r="17" spans="2:17" ht="12.75" customHeight="1">
      <c r="M17" s="43"/>
      <c r="N17" s="43"/>
      <c r="O17" s="43"/>
      <c r="P17" s="43"/>
      <c r="Q17" s="43"/>
    </row>
    <row r="24" spans="2:17">
      <c r="B24" s="3" t="s">
        <v>21</v>
      </c>
    </row>
    <row r="46" spans="2:2">
      <c r="B46" s="3" t="s">
        <v>22</v>
      </c>
    </row>
    <row r="66" spans="2:10">
      <c r="B66" s="311" t="s">
        <v>76</v>
      </c>
      <c r="C66" s="312"/>
      <c r="D66" s="312"/>
      <c r="E66" s="312"/>
      <c r="F66" s="312"/>
      <c r="G66" s="312"/>
      <c r="H66" s="312"/>
      <c r="I66" s="313"/>
    </row>
    <row r="67" spans="2:10">
      <c r="B67" s="314"/>
      <c r="C67" s="315"/>
      <c r="D67" s="315"/>
      <c r="E67" s="315"/>
      <c r="F67" s="315"/>
      <c r="G67" s="315"/>
      <c r="H67" s="315"/>
      <c r="I67" s="316"/>
    </row>
    <row r="68" spans="2:10">
      <c r="B68" s="314"/>
      <c r="C68" s="315"/>
      <c r="D68" s="315"/>
      <c r="E68" s="315"/>
      <c r="F68" s="315"/>
      <c r="G68" s="315"/>
      <c r="H68" s="315"/>
      <c r="I68" s="316"/>
    </row>
    <row r="69" spans="2:10">
      <c r="B69" s="317"/>
      <c r="C69" s="318"/>
      <c r="D69" s="318"/>
      <c r="E69" s="318"/>
      <c r="F69" s="318"/>
      <c r="G69" s="318"/>
      <c r="H69" s="318"/>
      <c r="I69" s="319"/>
    </row>
    <row r="72" spans="2:10" ht="18">
      <c r="B72" s="284" t="s">
        <v>145</v>
      </c>
      <c r="C72" s="284"/>
      <c r="D72" s="284"/>
      <c r="E72" s="284"/>
      <c r="F72" s="284"/>
      <c r="G72" s="284"/>
      <c r="H72" s="284"/>
      <c r="I72" s="284"/>
      <c r="J72" s="378"/>
    </row>
  </sheetData>
  <mergeCells count="4">
    <mergeCell ref="B2:I2"/>
    <mergeCell ref="B66:I69"/>
    <mergeCell ref="B72:I72"/>
    <mergeCell ref="M6:R15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66"/>
  <sheetViews>
    <sheetView showGridLines="0" showRowColHeaders="0" zoomScaleNormal="100" workbookViewId="0">
      <selection activeCell="G75" sqref="G75"/>
    </sheetView>
  </sheetViews>
  <sheetFormatPr defaultRowHeight="12.75"/>
  <cols>
    <col min="2" max="4" width="15" customWidth="1"/>
    <col min="5" max="5" width="18" style="88" bestFit="1" customWidth="1"/>
    <col min="6" max="6" width="14.42578125" style="271" customWidth="1"/>
    <col min="7" max="8" width="10.42578125" bestFit="1" customWidth="1"/>
    <col min="9" max="9" width="10.85546875" bestFit="1" customWidth="1"/>
    <col min="10" max="10" width="9.28515625" bestFit="1" customWidth="1"/>
    <col min="11" max="11" width="9.5703125" customWidth="1"/>
    <col min="12" max="12" width="12.140625" bestFit="1" customWidth="1"/>
  </cols>
  <sheetData>
    <row r="2" spans="2:11" ht="20.25">
      <c r="B2" s="331" t="s">
        <v>130</v>
      </c>
      <c r="C2" s="331"/>
      <c r="D2" s="331"/>
    </row>
    <row r="3" spans="2:11" ht="13.5" thickBot="1"/>
    <row r="4" spans="2:11" ht="13.5" thickBot="1">
      <c r="B4" s="1" t="s">
        <v>0</v>
      </c>
      <c r="C4" s="2" t="s">
        <v>1</v>
      </c>
      <c r="D4" s="4" t="s">
        <v>8</v>
      </c>
    </row>
    <row r="5" spans="2:11" ht="14.25">
      <c r="B5" s="328" t="s">
        <v>2</v>
      </c>
      <c r="C5" s="36" t="s">
        <v>2</v>
      </c>
      <c r="D5" s="264">
        <v>0</v>
      </c>
      <c r="G5" s="5" t="s">
        <v>2</v>
      </c>
      <c r="H5" s="6" t="s">
        <v>3</v>
      </c>
      <c r="I5" s="6" t="s">
        <v>4</v>
      </c>
      <c r="J5" s="7" t="s">
        <v>5</v>
      </c>
      <c r="K5" s="276" t="s">
        <v>75</v>
      </c>
    </row>
    <row r="6" spans="2:11" ht="15" thickBot="1">
      <c r="B6" s="329"/>
      <c r="C6" s="37" t="s">
        <v>3</v>
      </c>
      <c r="D6" s="265">
        <v>1</v>
      </c>
      <c r="G6" s="22">
        <f>D5+D9+D13+D17+D21+D25</f>
        <v>2</v>
      </c>
      <c r="H6" s="23">
        <f>D6+D10+D14+D18+D22+D26</f>
        <v>15</v>
      </c>
      <c r="I6" s="23">
        <f>D11+D7+D15+D19+D23+D27</f>
        <v>198</v>
      </c>
      <c r="J6" s="24">
        <f>D8+D12+D16+D20+D24+D28</f>
        <v>3731</v>
      </c>
      <c r="K6" s="25">
        <f>SUM(G6:J6)</f>
        <v>3946</v>
      </c>
    </row>
    <row r="7" spans="2:11" ht="14.25">
      <c r="B7" s="329"/>
      <c r="C7" s="37" t="s">
        <v>4</v>
      </c>
      <c r="D7" s="265">
        <v>4</v>
      </c>
    </row>
    <row r="8" spans="2:11" ht="15" thickBot="1">
      <c r="B8" s="330"/>
      <c r="C8" s="38" t="s">
        <v>5</v>
      </c>
      <c r="D8" s="266">
        <v>30</v>
      </c>
    </row>
    <row r="9" spans="2:11" ht="14.25">
      <c r="B9" s="328" t="s">
        <v>3</v>
      </c>
      <c r="C9" s="36" t="s">
        <v>2</v>
      </c>
      <c r="D9" s="264">
        <v>0</v>
      </c>
    </row>
    <row r="10" spans="2:11" ht="14.25">
      <c r="B10" s="329"/>
      <c r="C10" s="37" t="s">
        <v>3</v>
      </c>
      <c r="D10" s="265">
        <v>4</v>
      </c>
    </row>
    <row r="11" spans="2:11" ht="14.25">
      <c r="B11" s="329"/>
      <c r="C11" s="37" t="s">
        <v>4</v>
      </c>
      <c r="D11" s="265">
        <v>10</v>
      </c>
    </row>
    <row r="12" spans="2:11" ht="15" thickBot="1">
      <c r="B12" s="330"/>
      <c r="C12" s="38" t="s">
        <v>5</v>
      </c>
      <c r="D12" s="266">
        <v>129</v>
      </c>
    </row>
    <row r="13" spans="2:11" ht="14.25">
      <c r="B13" s="328" t="s">
        <v>6</v>
      </c>
      <c r="C13" s="36" t="s">
        <v>2</v>
      </c>
      <c r="D13" s="267">
        <v>1</v>
      </c>
    </row>
    <row r="14" spans="2:11" ht="14.25">
      <c r="B14" s="329"/>
      <c r="C14" s="37" t="s">
        <v>3</v>
      </c>
      <c r="D14" s="268">
        <v>3</v>
      </c>
    </row>
    <row r="15" spans="2:11" ht="14.25">
      <c r="B15" s="329"/>
      <c r="C15" s="37" t="s">
        <v>4</v>
      </c>
      <c r="D15" s="268">
        <v>58</v>
      </c>
    </row>
    <row r="16" spans="2:11" ht="15" thickBot="1">
      <c r="B16" s="330"/>
      <c r="C16" s="38" t="s">
        <v>5</v>
      </c>
      <c r="D16" s="269">
        <v>654</v>
      </c>
    </row>
    <row r="17" spans="2:10" ht="14.25">
      <c r="B17" s="328" t="s">
        <v>4</v>
      </c>
      <c r="C17" s="36" t="s">
        <v>2</v>
      </c>
      <c r="D17" s="264">
        <v>0</v>
      </c>
    </row>
    <row r="18" spans="2:10" ht="14.25">
      <c r="B18" s="329"/>
      <c r="C18" s="37" t="s">
        <v>3</v>
      </c>
      <c r="D18" s="265">
        <v>2</v>
      </c>
    </row>
    <row r="19" spans="2:10" ht="14.25">
      <c r="B19" s="329"/>
      <c r="C19" s="37" t="s">
        <v>4</v>
      </c>
      <c r="D19" s="265">
        <v>2</v>
      </c>
    </row>
    <row r="20" spans="2:10" ht="15" thickBot="1">
      <c r="B20" s="330"/>
      <c r="C20" s="38" t="s">
        <v>5</v>
      </c>
      <c r="D20" s="266">
        <v>166</v>
      </c>
    </row>
    <row r="21" spans="2:10" ht="14.25">
      <c r="B21" s="328" t="s">
        <v>5</v>
      </c>
      <c r="C21" s="36" t="s">
        <v>2</v>
      </c>
      <c r="D21" s="267">
        <v>1</v>
      </c>
    </row>
    <row r="22" spans="2:10" ht="14.25">
      <c r="B22" s="329"/>
      <c r="C22" s="37" t="s">
        <v>3</v>
      </c>
      <c r="D22" s="268">
        <v>5</v>
      </c>
    </row>
    <row r="23" spans="2:10" ht="14.25">
      <c r="B23" s="329"/>
      <c r="C23" s="37" t="s">
        <v>4</v>
      </c>
      <c r="D23" s="268">
        <v>122</v>
      </c>
    </row>
    <row r="24" spans="2:10" ht="15" thickBot="1">
      <c r="B24" s="330"/>
      <c r="C24" s="38" t="s">
        <v>5</v>
      </c>
      <c r="D24" s="269">
        <v>2654</v>
      </c>
    </row>
    <row r="25" spans="2:10" ht="14.25">
      <c r="B25" s="328" t="s">
        <v>7</v>
      </c>
      <c r="C25" s="36" t="s">
        <v>2</v>
      </c>
      <c r="D25" s="267">
        <v>0</v>
      </c>
    </row>
    <row r="26" spans="2:10" ht="14.25">
      <c r="B26" s="329"/>
      <c r="C26" s="37" t="s">
        <v>3</v>
      </c>
      <c r="D26" s="268">
        <v>0</v>
      </c>
    </row>
    <row r="27" spans="2:10" ht="14.25">
      <c r="B27" s="329"/>
      <c r="C27" s="37" t="s">
        <v>4</v>
      </c>
      <c r="D27" s="268">
        <v>2</v>
      </c>
    </row>
    <row r="28" spans="2:10" ht="15" thickBot="1">
      <c r="B28" s="330"/>
      <c r="C28" s="38" t="s">
        <v>5</v>
      </c>
      <c r="D28" s="269">
        <v>98</v>
      </c>
    </row>
    <row r="29" spans="2:10" ht="15" thickBot="1">
      <c r="B29" s="39"/>
      <c r="C29" s="41" t="s">
        <v>75</v>
      </c>
      <c r="D29" s="270">
        <f>SUM(D5:D28)</f>
        <v>3946</v>
      </c>
    </row>
    <row r="32" spans="2:10" ht="12.75" customHeight="1">
      <c r="B32" s="299" t="s">
        <v>122</v>
      </c>
      <c r="C32" s="299"/>
      <c r="D32" s="299"/>
      <c r="E32" s="299"/>
      <c r="F32" s="299"/>
      <c r="G32" s="299"/>
      <c r="H32" s="299"/>
      <c r="I32" s="299"/>
      <c r="J32" s="299"/>
    </row>
    <row r="33" spans="2:10" ht="12.75" customHeight="1">
      <c r="B33" s="299"/>
      <c r="C33" s="299"/>
      <c r="D33" s="299"/>
      <c r="E33" s="299"/>
      <c r="F33" s="299"/>
      <c r="G33" s="299"/>
      <c r="H33" s="299"/>
      <c r="I33" s="299"/>
      <c r="J33" s="299"/>
    </row>
    <row r="34" spans="2:10" ht="13.5" customHeight="1">
      <c r="B34" s="299"/>
      <c r="C34" s="299"/>
      <c r="D34" s="299"/>
      <c r="E34" s="299"/>
      <c r="F34" s="299"/>
      <c r="G34" s="299"/>
      <c r="H34" s="299"/>
      <c r="I34" s="299"/>
      <c r="J34" s="299"/>
    </row>
    <row r="36" spans="2:10">
      <c r="B36" s="320" t="s">
        <v>71</v>
      </c>
      <c r="C36" s="320" t="s">
        <v>72</v>
      </c>
      <c r="D36" s="326"/>
      <c r="E36" s="327"/>
    </row>
    <row r="37" spans="2:10">
      <c r="B37" s="321"/>
      <c r="C37" s="321"/>
      <c r="D37" s="327"/>
      <c r="E37" s="327"/>
      <c r="F37" s="40"/>
      <c r="G37" s="18"/>
    </row>
    <row r="38" spans="2:10" ht="15.75" thickBot="1">
      <c r="B38" s="322"/>
      <c r="C38" s="322"/>
      <c r="D38" s="97" t="s">
        <v>100</v>
      </c>
      <c r="E38" s="96" t="s">
        <v>142</v>
      </c>
      <c r="G38" s="18"/>
    </row>
    <row r="39" spans="2:10" ht="14.25">
      <c r="B39" s="323" t="s">
        <v>2</v>
      </c>
      <c r="C39" s="26" t="s">
        <v>2</v>
      </c>
      <c r="D39" s="255"/>
      <c r="E39" s="89"/>
      <c r="G39" s="18"/>
    </row>
    <row r="40" spans="2:10" ht="14.25">
      <c r="B40" s="324"/>
      <c r="C40" s="27" t="s">
        <v>3</v>
      </c>
      <c r="D40" s="256">
        <v>1</v>
      </c>
      <c r="E40" s="90">
        <v>573.37725155351109</v>
      </c>
      <c r="G40" s="18"/>
    </row>
    <row r="41" spans="2:10" ht="14.25">
      <c r="B41" s="324"/>
      <c r="C41" s="27" t="s">
        <v>4</v>
      </c>
      <c r="D41" s="256">
        <v>4</v>
      </c>
      <c r="E41" s="90">
        <v>588.61813533237728</v>
      </c>
      <c r="G41" s="18"/>
    </row>
    <row r="42" spans="2:10" ht="15" thickBot="1">
      <c r="B42" s="325"/>
      <c r="C42" s="28" t="s">
        <v>5</v>
      </c>
      <c r="D42" s="257">
        <v>30</v>
      </c>
      <c r="E42" s="91">
        <v>616.10580929514265</v>
      </c>
      <c r="G42" s="272"/>
    </row>
    <row r="43" spans="2:10" ht="14.25">
      <c r="B43" s="323" t="s">
        <v>73</v>
      </c>
      <c r="C43" s="26" t="s">
        <v>2</v>
      </c>
      <c r="D43" s="255"/>
      <c r="E43" s="89"/>
      <c r="G43" s="18"/>
    </row>
    <row r="44" spans="2:10" ht="14.25">
      <c r="B44" s="324"/>
      <c r="C44" s="27" t="s">
        <v>3</v>
      </c>
      <c r="D44" s="256">
        <v>4</v>
      </c>
      <c r="E44" s="90">
        <v>491.1187052421634</v>
      </c>
      <c r="G44" s="18"/>
    </row>
    <row r="45" spans="2:10" ht="14.25">
      <c r="B45" s="324"/>
      <c r="C45" s="27" t="s">
        <v>4</v>
      </c>
      <c r="D45" s="256">
        <v>10</v>
      </c>
      <c r="E45" s="90">
        <v>565.75562805760342</v>
      </c>
      <c r="G45" s="18"/>
    </row>
    <row r="46" spans="2:10" ht="15" thickBot="1">
      <c r="B46" s="325"/>
      <c r="C46" s="28" t="s">
        <v>5</v>
      </c>
      <c r="D46" s="257">
        <v>129</v>
      </c>
      <c r="E46" s="91">
        <v>640.1615733720015</v>
      </c>
      <c r="G46" s="18"/>
    </row>
    <row r="47" spans="2:10" ht="14.25">
      <c r="B47" s="323" t="s">
        <v>6</v>
      </c>
      <c r="C47" s="29" t="s">
        <v>2</v>
      </c>
      <c r="D47" s="258">
        <v>1</v>
      </c>
      <c r="E47" s="92">
        <v>187.85244958595939</v>
      </c>
      <c r="G47" s="18"/>
    </row>
    <row r="48" spans="2:10" ht="14.25">
      <c r="B48" s="324"/>
      <c r="C48" s="30" t="s">
        <v>3</v>
      </c>
      <c r="D48" s="259">
        <v>3</v>
      </c>
      <c r="E48" s="90">
        <v>400.7650053579498</v>
      </c>
      <c r="G48" s="18"/>
    </row>
    <row r="49" spans="2:7" ht="14.25">
      <c r="B49" s="324"/>
      <c r="C49" s="30" t="s">
        <v>4</v>
      </c>
      <c r="D49" s="259">
        <v>58</v>
      </c>
      <c r="E49" s="90">
        <v>591.22940828375522</v>
      </c>
      <c r="G49" s="18"/>
    </row>
    <row r="50" spans="2:7" ht="15" thickBot="1">
      <c r="B50" s="325"/>
      <c r="C50" s="31" t="s">
        <v>5</v>
      </c>
      <c r="D50" s="260">
        <v>654</v>
      </c>
      <c r="E50" s="91">
        <v>726.16137356775448</v>
      </c>
    </row>
    <row r="51" spans="2:7" ht="14.25">
      <c r="B51" s="323" t="s">
        <v>4</v>
      </c>
      <c r="C51" s="32" t="s">
        <v>2</v>
      </c>
      <c r="D51" s="261"/>
      <c r="E51" s="93"/>
    </row>
    <row r="52" spans="2:7" ht="14.25">
      <c r="B52" s="324"/>
      <c r="C52" s="33" t="s">
        <v>3</v>
      </c>
      <c r="D52" s="262">
        <v>2</v>
      </c>
      <c r="E52" s="90">
        <v>720.41583394052134</v>
      </c>
    </row>
    <row r="53" spans="2:7" ht="14.25">
      <c r="B53" s="324"/>
      <c r="C53" s="33" t="s">
        <v>4</v>
      </c>
      <c r="D53" s="262">
        <v>2</v>
      </c>
      <c r="E53" s="87">
        <v>482.58665870998141</v>
      </c>
    </row>
    <row r="54" spans="2:7" ht="15" thickBot="1">
      <c r="B54" s="325"/>
      <c r="C54" s="34" t="s">
        <v>5</v>
      </c>
      <c r="D54" s="263">
        <v>166</v>
      </c>
      <c r="E54" s="91">
        <v>796.05999117438944</v>
      </c>
    </row>
    <row r="55" spans="2:7" ht="14.25">
      <c r="B55" s="323" t="s">
        <v>5</v>
      </c>
      <c r="C55" s="29" t="s">
        <v>2</v>
      </c>
      <c r="D55" s="258">
        <v>1</v>
      </c>
      <c r="E55" s="92">
        <v>543.9896962305022</v>
      </c>
    </row>
    <row r="56" spans="2:7" ht="14.25">
      <c r="B56" s="324"/>
      <c r="C56" s="30" t="s">
        <v>3</v>
      </c>
      <c r="D56" s="259">
        <v>5</v>
      </c>
      <c r="E56" s="90">
        <v>699.99684094231429</v>
      </c>
    </row>
    <row r="57" spans="2:7" ht="14.25">
      <c r="B57" s="324"/>
      <c r="C57" s="35" t="s">
        <v>4</v>
      </c>
      <c r="D57" s="259">
        <v>122</v>
      </c>
      <c r="E57" s="90">
        <v>783.83430440686595</v>
      </c>
    </row>
    <row r="58" spans="2:7" ht="15" thickBot="1">
      <c r="B58" s="325"/>
      <c r="C58" s="31" t="s">
        <v>5</v>
      </c>
      <c r="D58" s="260">
        <v>2654</v>
      </c>
      <c r="E58" s="91">
        <v>908.52919390764293</v>
      </c>
    </row>
    <row r="59" spans="2:7" ht="14.25">
      <c r="B59" s="323" t="s">
        <v>7</v>
      </c>
      <c r="C59" s="29" t="s">
        <v>2</v>
      </c>
      <c r="D59" s="258"/>
      <c r="E59" s="92"/>
    </row>
    <row r="60" spans="2:7" ht="14.25">
      <c r="B60" s="324"/>
      <c r="C60" s="30" t="s">
        <v>3</v>
      </c>
      <c r="D60" s="259"/>
      <c r="E60" s="94"/>
    </row>
    <row r="61" spans="2:7" ht="14.25">
      <c r="B61" s="324"/>
      <c r="C61" s="30" t="s">
        <v>4</v>
      </c>
      <c r="D61" s="259">
        <v>2</v>
      </c>
      <c r="E61" s="90">
        <v>1041.9030547092348</v>
      </c>
    </row>
    <row r="62" spans="2:7" ht="15" thickBot="1">
      <c r="B62" s="325"/>
      <c r="C62" s="31" t="s">
        <v>5</v>
      </c>
      <c r="D62" s="260">
        <v>98</v>
      </c>
      <c r="E62" s="91">
        <v>1033.8817149634679</v>
      </c>
    </row>
    <row r="63" spans="2:7" ht="15" thickBot="1">
      <c r="B63" s="17"/>
      <c r="D63" s="275" t="s">
        <v>141</v>
      </c>
      <c r="E63" s="91">
        <v>854.30038189641448</v>
      </c>
    </row>
    <row r="64" spans="2:7">
      <c r="B64" s="20"/>
      <c r="C64" s="20"/>
      <c r="D64" s="86"/>
      <c r="E64" s="95"/>
      <c r="F64" s="40"/>
    </row>
    <row r="65" spans="2:7">
      <c r="B65" s="20"/>
      <c r="C65" s="20"/>
      <c r="D65" s="19"/>
      <c r="E65" s="95"/>
      <c r="F65" s="40"/>
    </row>
    <row r="66" spans="2:7">
      <c r="B66" s="20"/>
      <c r="C66" s="20"/>
      <c r="D66" s="19"/>
      <c r="E66" s="95"/>
      <c r="F66" s="40"/>
      <c r="G66" s="40"/>
    </row>
  </sheetData>
  <mergeCells count="17">
    <mergeCell ref="B21:B24"/>
    <mergeCell ref="B25:B28"/>
    <mergeCell ref="B2:D2"/>
    <mergeCell ref="B5:B8"/>
    <mergeCell ref="B9:B12"/>
    <mergeCell ref="B13:B16"/>
    <mergeCell ref="B17:B20"/>
    <mergeCell ref="B32:J34"/>
    <mergeCell ref="B36:B38"/>
    <mergeCell ref="C36:C38"/>
    <mergeCell ref="B55:B58"/>
    <mergeCell ref="B59:B62"/>
    <mergeCell ref="D36:E37"/>
    <mergeCell ref="B39:B42"/>
    <mergeCell ref="B43:B46"/>
    <mergeCell ref="B47:B50"/>
    <mergeCell ref="B51:B5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1"/>
  <sheetViews>
    <sheetView showGridLines="0" topLeftCell="C3" zoomScaleNormal="100" workbookViewId="0">
      <selection activeCell="R35" sqref="R35"/>
    </sheetView>
  </sheetViews>
  <sheetFormatPr defaultRowHeight="15.75"/>
  <cols>
    <col min="1" max="1" width="5.28515625" style="114" customWidth="1"/>
    <col min="2" max="2" width="9.140625" style="116"/>
    <col min="3" max="3" width="13.42578125" style="116" customWidth="1"/>
    <col min="4" max="8" width="22.85546875" style="119" customWidth="1"/>
    <col min="9" max="10" width="7.85546875" style="119" customWidth="1"/>
    <col min="11" max="11" width="6.140625" style="116" customWidth="1"/>
    <col min="12" max="12" width="5.7109375" style="116" customWidth="1"/>
    <col min="13" max="13" width="17.85546875" style="116" customWidth="1"/>
    <col min="14" max="14" width="15.85546875" style="243" customWidth="1"/>
    <col min="15" max="15" width="13.140625" style="116" customWidth="1"/>
    <col min="16" max="16" width="13.140625" style="118" customWidth="1"/>
    <col min="17" max="17" width="12.42578125" style="116" customWidth="1"/>
    <col min="18" max="18" width="17.85546875" style="116" customWidth="1"/>
    <col min="19" max="19" width="15.85546875" style="176" customWidth="1"/>
    <col min="20" max="21" width="13.140625" style="116" customWidth="1"/>
    <col min="22" max="22" width="10.7109375" style="116" customWidth="1"/>
    <col min="23" max="23" width="17.85546875" style="116" customWidth="1"/>
    <col min="24" max="24" width="15.85546875" style="176" customWidth="1"/>
    <col min="25" max="26" width="13.140625" style="116" customWidth="1"/>
    <col min="27" max="16384" width="9.140625" style="116"/>
  </cols>
  <sheetData>
    <row r="1" spans="1:22">
      <c r="B1" s="115"/>
      <c r="C1" s="115"/>
      <c r="D1" s="115"/>
      <c r="E1" s="115"/>
      <c r="F1" s="115"/>
      <c r="G1" s="115"/>
      <c r="H1" s="115"/>
      <c r="I1" s="115"/>
      <c r="J1" s="115"/>
      <c r="K1" s="115"/>
      <c r="O1" s="117"/>
      <c r="P1" s="117"/>
      <c r="Q1" s="117"/>
      <c r="R1" s="117"/>
      <c r="S1" s="243"/>
      <c r="T1" s="117"/>
      <c r="U1" s="117"/>
      <c r="V1" s="117"/>
    </row>
    <row r="2" spans="1:22" ht="21">
      <c r="A2" s="115"/>
      <c r="B2" s="340" t="s">
        <v>11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N2"/>
      <c r="O2"/>
      <c r="P2"/>
    </row>
    <row r="3" spans="1:22" ht="16.5" thickBot="1">
      <c r="M3" s="120"/>
      <c r="N3" s="244" t="s">
        <v>99</v>
      </c>
    </row>
    <row r="4" spans="1:22" ht="16.5" thickBot="1">
      <c r="B4" s="352" t="s">
        <v>1</v>
      </c>
      <c r="C4" s="353"/>
      <c r="D4" s="121">
        <v>1</v>
      </c>
      <c r="E4" s="121">
        <v>2</v>
      </c>
      <c r="F4" s="121">
        <v>3</v>
      </c>
      <c r="G4" s="121">
        <v>4</v>
      </c>
      <c r="H4" s="122">
        <v>5</v>
      </c>
      <c r="I4" s="123"/>
      <c r="M4" s="120"/>
    </row>
    <row r="5" spans="1:22" ht="16.5" thickBot="1">
      <c r="B5" s="345" t="s">
        <v>77</v>
      </c>
      <c r="C5" s="345"/>
      <c r="D5" s="124">
        <v>0</v>
      </c>
      <c r="E5" s="124">
        <v>0</v>
      </c>
      <c r="F5" s="124">
        <v>0</v>
      </c>
      <c r="G5" s="124">
        <v>0</v>
      </c>
      <c r="H5" s="124">
        <v>17</v>
      </c>
      <c r="I5" s="116"/>
      <c r="J5" s="125"/>
      <c r="M5" s="120"/>
      <c r="N5" s="126" t="s">
        <v>1</v>
      </c>
      <c r="O5" s="354" t="s">
        <v>83</v>
      </c>
      <c r="P5" s="355"/>
      <c r="R5" s="120"/>
      <c r="S5" s="127" t="s">
        <v>1</v>
      </c>
      <c r="T5" s="354" t="s">
        <v>83</v>
      </c>
      <c r="U5" s="355"/>
    </row>
    <row r="6" spans="1:22" ht="16.5" thickBot="1">
      <c r="B6" s="350" t="s">
        <v>78</v>
      </c>
      <c r="C6" s="351"/>
      <c r="D6" s="128">
        <v>0</v>
      </c>
      <c r="E6" s="128">
        <v>0</v>
      </c>
      <c r="F6" s="128">
        <v>0</v>
      </c>
      <c r="G6" s="128">
        <v>0</v>
      </c>
      <c r="H6" s="129">
        <v>11</v>
      </c>
      <c r="I6" s="130">
        <f>SUM(D5:H6)</f>
        <v>28</v>
      </c>
      <c r="J6" s="116"/>
      <c r="M6" s="120"/>
      <c r="N6" s="131"/>
      <c r="O6" s="132" t="s">
        <v>85</v>
      </c>
      <c r="P6" s="133" t="s">
        <v>100</v>
      </c>
      <c r="R6" s="120"/>
      <c r="S6" s="134"/>
      <c r="T6" s="132" t="s">
        <v>85</v>
      </c>
      <c r="U6" s="133" t="s">
        <v>100</v>
      </c>
    </row>
    <row r="7" spans="1:22" ht="16.5" thickBot="1">
      <c r="M7" s="356" t="s">
        <v>101</v>
      </c>
      <c r="N7" s="135">
        <v>1</v>
      </c>
      <c r="O7" s="136"/>
      <c r="P7" s="137">
        <f>D6</f>
        <v>0</v>
      </c>
      <c r="R7" s="356" t="s">
        <v>101</v>
      </c>
      <c r="S7" s="249" t="s">
        <v>86</v>
      </c>
      <c r="T7" s="136"/>
      <c r="U7" s="138">
        <f>D10</f>
        <v>0</v>
      </c>
    </row>
    <row r="8" spans="1:22" ht="16.5" thickBot="1">
      <c r="B8" s="347" t="s">
        <v>79</v>
      </c>
      <c r="C8" s="348"/>
      <c r="D8" s="139" t="s">
        <v>120</v>
      </c>
      <c r="E8" s="139" t="s">
        <v>97</v>
      </c>
      <c r="F8" s="140" t="s">
        <v>98</v>
      </c>
      <c r="G8" s="141"/>
      <c r="H8" s="141"/>
      <c r="I8" s="141"/>
      <c r="J8" s="141"/>
      <c r="K8" s="142"/>
      <c r="M8" s="357"/>
      <c r="N8" s="143">
        <v>2</v>
      </c>
      <c r="O8" s="144"/>
      <c r="P8" s="145">
        <f>E6</f>
        <v>0</v>
      </c>
      <c r="R8" s="357"/>
      <c r="S8" s="250" t="s">
        <v>87</v>
      </c>
      <c r="T8" s="144"/>
      <c r="U8" s="146">
        <f>E10</f>
        <v>0</v>
      </c>
    </row>
    <row r="9" spans="1:22" ht="16.5" thickBot="1">
      <c r="B9" s="345" t="s">
        <v>80</v>
      </c>
      <c r="C9" s="345"/>
      <c r="D9" s="124">
        <v>0</v>
      </c>
      <c r="E9" s="124">
        <v>0</v>
      </c>
      <c r="F9" s="147">
        <v>17</v>
      </c>
      <c r="G9" s="148">
        <f>SUM(D9:F9)</f>
        <v>17</v>
      </c>
      <c r="H9" s="149"/>
      <c r="I9" s="141"/>
      <c r="J9" s="141"/>
      <c r="K9" s="142"/>
      <c r="M9" s="357"/>
      <c r="N9" s="143">
        <v>3</v>
      </c>
      <c r="O9" s="144"/>
      <c r="P9" s="145">
        <f>F6</f>
        <v>0</v>
      </c>
      <c r="R9" s="358"/>
      <c r="S9" s="251" t="s">
        <v>88</v>
      </c>
      <c r="T9" s="150">
        <v>1248.0888365384615</v>
      </c>
      <c r="U9" s="157">
        <f>F10</f>
        <v>11</v>
      </c>
    </row>
    <row r="10" spans="1:22" ht="16.5" thickBot="1">
      <c r="B10" s="346" t="s">
        <v>81</v>
      </c>
      <c r="C10" s="346"/>
      <c r="D10" s="128">
        <v>0</v>
      </c>
      <c r="E10" s="128">
        <v>0</v>
      </c>
      <c r="F10" s="152">
        <v>11</v>
      </c>
      <c r="G10" s="148">
        <f>SUM(D10:F10)</f>
        <v>11</v>
      </c>
      <c r="H10" s="130">
        <f>SUM(G9:G10)</f>
        <v>28</v>
      </c>
      <c r="I10" s="141"/>
      <c r="J10" s="141"/>
      <c r="K10" s="142"/>
      <c r="M10" s="357"/>
      <c r="N10" s="143">
        <v>4</v>
      </c>
      <c r="O10" s="153"/>
      <c r="P10" s="154">
        <f>G6</f>
        <v>0</v>
      </c>
      <c r="R10" s="356" t="s">
        <v>89</v>
      </c>
      <c r="S10" s="249" t="s">
        <v>86</v>
      </c>
      <c r="T10" s="155"/>
      <c r="U10" s="156">
        <f>D9</f>
        <v>0</v>
      </c>
    </row>
    <row r="11" spans="1:22" ht="16.5" thickBot="1">
      <c r="M11" s="358"/>
      <c r="N11" s="143">
        <v>5</v>
      </c>
      <c r="O11" s="150">
        <v>1248.0888365384615</v>
      </c>
      <c r="P11" s="157">
        <f>H6</f>
        <v>11</v>
      </c>
      <c r="R11" s="357"/>
      <c r="S11" s="250" t="s">
        <v>87</v>
      </c>
      <c r="T11" s="144"/>
      <c r="U11" s="146">
        <f>E9</f>
        <v>0</v>
      </c>
    </row>
    <row r="12" spans="1:22" ht="16.5" thickBot="1">
      <c r="B12" s="338" t="s">
        <v>138</v>
      </c>
      <c r="C12" s="339"/>
      <c r="D12" s="158" t="s">
        <v>118</v>
      </c>
      <c r="E12" s="158" t="s">
        <v>107</v>
      </c>
      <c r="F12" s="158" t="s">
        <v>108</v>
      </c>
      <c r="G12" s="159" t="s">
        <v>109</v>
      </c>
      <c r="H12" s="160"/>
      <c r="M12" s="356" t="s">
        <v>89</v>
      </c>
      <c r="N12" s="135">
        <v>1</v>
      </c>
      <c r="O12" s="136"/>
      <c r="P12" s="161">
        <f>D5</f>
        <v>0</v>
      </c>
      <c r="R12" s="358"/>
      <c r="S12" s="251" t="s">
        <v>88</v>
      </c>
      <c r="T12" s="150">
        <v>1559.4321602564103</v>
      </c>
      <c r="U12" s="157">
        <f>F9</f>
        <v>17</v>
      </c>
    </row>
    <row r="13" spans="1:22" ht="16.5" thickBot="1">
      <c r="B13" s="345" t="s">
        <v>80</v>
      </c>
      <c r="C13" s="345"/>
      <c r="D13" s="124">
        <v>17</v>
      </c>
      <c r="E13" s="124">
        <v>0</v>
      </c>
      <c r="F13" s="124">
        <v>0</v>
      </c>
      <c r="G13" s="162">
        <v>0</v>
      </c>
      <c r="H13" s="148">
        <f>SUM(D13:G13)</f>
        <v>17</v>
      </c>
      <c r="I13" s="125"/>
      <c r="J13" s="125"/>
      <c r="M13" s="357"/>
      <c r="N13" s="143">
        <v>2</v>
      </c>
      <c r="O13" s="144"/>
      <c r="P13" s="145">
        <f>E5</f>
        <v>0</v>
      </c>
      <c r="S13" s="141"/>
    </row>
    <row r="14" spans="1:22" ht="16.5" thickBot="1">
      <c r="B14" s="346" t="s">
        <v>81</v>
      </c>
      <c r="C14" s="346"/>
      <c r="D14" s="128">
        <v>11</v>
      </c>
      <c r="E14" s="128">
        <v>0</v>
      </c>
      <c r="F14" s="128">
        <v>0</v>
      </c>
      <c r="G14" s="163">
        <v>0</v>
      </c>
      <c r="H14" s="148">
        <f>SUM(D14:G14)</f>
        <v>11</v>
      </c>
      <c r="I14" s="130">
        <f>SUM(H13:H14)</f>
        <v>28</v>
      </c>
      <c r="J14" s="125"/>
      <c r="M14" s="357"/>
      <c r="N14" s="143">
        <v>3</v>
      </c>
      <c r="O14" s="144"/>
      <c r="P14" s="145">
        <f>F5</f>
        <v>0</v>
      </c>
    </row>
    <row r="15" spans="1:22">
      <c r="B15" s="115"/>
      <c r="C15" s="115"/>
      <c r="D15" s="115"/>
      <c r="E15" s="115"/>
      <c r="F15" s="115"/>
      <c r="G15" s="115"/>
      <c r="H15" s="115"/>
      <c r="M15" s="357"/>
      <c r="N15" s="143">
        <v>4</v>
      </c>
      <c r="O15" s="144"/>
      <c r="P15" s="145">
        <f>G5</f>
        <v>0</v>
      </c>
    </row>
    <row r="16" spans="1:22" ht="16.5" thickBot="1">
      <c r="B16" s="115"/>
      <c r="C16" s="115"/>
      <c r="D16" s="115"/>
      <c r="E16" s="115"/>
      <c r="F16" s="115"/>
      <c r="G16" s="115"/>
      <c r="H16" s="115"/>
      <c r="I16" s="164"/>
      <c r="M16" s="358"/>
      <c r="N16" s="165">
        <v>5</v>
      </c>
      <c r="O16" s="150">
        <v>1559.4321602564103</v>
      </c>
      <c r="P16" s="166">
        <f>H5</f>
        <v>17</v>
      </c>
    </row>
    <row r="17" spans="1:26">
      <c r="B17" s="115"/>
      <c r="C17" s="115"/>
      <c r="D17" s="115"/>
      <c r="E17" s="115"/>
      <c r="F17" s="115"/>
      <c r="G17" s="115"/>
      <c r="H17" s="115"/>
      <c r="I17" s="164"/>
      <c r="M17" s="167"/>
      <c r="N17" s="168"/>
      <c r="P17" s="169"/>
    </row>
    <row r="18" spans="1:26" ht="21.75" thickBot="1">
      <c r="A18" s="115"/>
      <c r="B18" s="349" t="s">
        <v>15</v>
      </c>
      <c r="C18" s="349"/>
      <c r="D18" s="349"/>
      <c r="E18" s="349"/>
      <c r="F18" s="115"/>
      <c r="G18" s="115"/>
      <c r="H18" s="115"/>
    </row>
    <row r="19" spans="1:26" ht="16.5" thickBot="1">
      <c r="B19" s="334" t="s">
        <v>90</v>
      </c>
      <c r="C19" s="335"/>
      <c r="D19" s="170">
        <v>1</v>
      </c>
      <c r="E19" s="170">
        <v>2</v>
      </c>
      <c r="F19" s="170">
        <v>3</v>
      </c>
      <c r="G19" s="170">
        <v>4</v>
      </c>
      <c r="H19" s="171">
        <v>5</v>
      </c>
      <c r="I19" s="123"/>
      <c r="K19" s="172"/>
      <c r="L19" s="172"/>
      <c r="M19" s="120"/>
      <c r="N19" s="244" t="s">
        <v>82</v>
      </c>
      <c r="O19" s="173"/>
      <c r="P19" s="174"/>
      <c r="Q19" s="173"/>
      <c r="R19" s="175" t="s">
        <v>91</v>
      </c>
      <c r="W19" s="176"/>
    </row>
    <row r="20" spans="1:26" ht="16.5" thickBot="1">
      <c r="B20" s="341" t="s">
        <v>77</v>
      </c>
      <c r="C20" s="341"/>
      <c r="D20" s="177">
        <v>0</v>
      </c>
      <c r="E20" s="177">
        <v>0</v>
      </c>
      <c r="F20" s="128">
        <v>10</v>
      </c>
      <c r="G20" s="124">
        <v>12</v>
      </c>
      <c r="H20" s="162">
        <v>117</v>
      </c>
      <c r="I20" s="178">
        <f>SUM(D20:H20)</f>
        <v>139</v>
      </c>
      <c r="J20" s="160"/>
      <c r="K20" s="114"/>
      <c r="L20" s="179"/>
      <c r="M20" s="120"/>
      <c r="W20" s="176"/>
    </row>
    <row r="21" spans="1:26" ht="16.5" thickBot="1">
      <c r="B21" s="342" t="s">
        <v>78</v>
      </c>
      <c r="C21" s="342"/>
      <c r="D21" s="180">
        <v>2</v>
      </c>
      <c r="E21" s="128">
        <v>0</v>
      </c>
      <c r="F21" s="128">
        <v>34</v>
      </c>
      <c r="G21" s="128">
        <v>132</v>
      </c>
      <c r="H21" s="129">
        <v>634</v>
      </c>
      <c r="I21" s="130">
        <f>SUM(D21:H21)</f>
        <v>802</v>
      </c>
      <c r="J21" s="130">
        <f>SUM(I20:I21)</f>
        <v>941</v>
      </c>
      <c r="K21" s="114"/>
      <c r="L21" s="179"/>
      <c r="M21" s="120"/>
      <c r="N21" s="126" t="s">
        <v>1</v>
      </c>
      <c r="O21" s="354" t="s">
        <v>83</v>
      </c>
      <c r="P21" s="355"/>
      <c r="R21" s="120"/>
      <c r="S21" s="127" t="s">
        <v>1</v>
      </c>
      <c r="T21" s="354" t="s">
        <v>83</v>
      </c>
      <c r="U21" s="355"/>
      <c r="W21" s="120"/>
      <c r="X21" s="127" t="s">
        <v>1</v>
      </c>
      <c r="Y21" s="354" t="s">
        <v>83</v>
      </c>
      <c r="Z21" s="355"/>
    </row>
    <row r="22" spans="1:26" ht="24.75" thickBot="1">
      <c r="B22" s="173"/>
      <c r="C22" s="173"/>
      <c r="E22" s="125"/>
      <c r="F22" s="125"/>
      <c r="G22" s="125"/>
      <c r="H22" s="125"/>
      <c r="I22" s="160"/>
      <c r="J22" s="160"/>
      <c r="M22" s="120"/>
      <c r="N22" s="131"/>
      <c r="O22" s="132" t="s">
        <v>85</v>
      </c>
      <c r="P22" s="133" t="s">
        <v>100</v>
      </c>
      <c r="R22" s="120"/>
      <c r="S22" s="134"/>
      <c r="T22" s="132" t="s">
        <v>74</v>
      </c>
      <c r="U22" s="133" t="s">
        <v>100</v>
      </c>
      <c r="W22" s="120"/>
      <c r="X22" s="134"/>
      <c r="Y22" s="254" t="s">
        <v>137</v>
      </c>
      <c r="Z22" s="133" t="s">
        <v>100</v>
      </c>
    </row>
    <row r="23" spans="1:26" ht="16.5" thickBot="1">
      <c r="B23" s="336" t="s">
        <v>112</v>
      </c>
      <c r="C23" s="337"/>
      <c r="D23" s="139">
        <v>1</v>
      </c>
      <c r="E23" s="139">
        <v>2</v>
      </c>
      <c r="F23" s="139">
        <v>3</v>
      </c>
      <c r="G23" s="139">
        <v>4</v>
      </c>
      <c r="H23" s="140">
        <v>5</v>
      </c>
      <c r="I23" s="181"/>
      <c r="J23" s="160"/>
      <c r="M23" s="356" t="s">
        <v>101</v>
      </c>
      <c r="N23" s="135">
        <v>1</v>
      </c>
      <c r="O23" s="136">
        <v>401.28540602231158</v>
      </c>
      <c r="P23" s="137">
        <f>D21</f>
        <v>2</v>
      </c>
      <c r="R23" s="356" t="s">
        <v>101</v>
      </c>
      <c r="S23" s="135">
        <v>1</v>
      </c>
      <c r="T23" s="136"/>
      <c r="U23" s="138">
        <f>D25</f>
        <v>0</v>
      </c>
      <c r="W23" s="356" t="s">
        <v>101</v>
      </c>
      <c r="X23" s="182">
        <v>1</v>
      </c>
      <c r="Y23" s="136">
        <f>((O23*P23)+(T23*U23))/(P23+U23)</f>
        <v>401.28540602231158</v>
      </c>
      <c r="Z23" s="183">
        <f t="shared" ref="Z23:Z32" si="0">SUM(U23,P23)</f>
        <v>2</v>
      </c>
    </row>
    <row r="24" spans="1:26" ht="16.5" thickBot="1">
      <c r="B24" s="341" t="s">
        <v>77</v>
      </c>
      <c r="C24" s="341"/>
      <c r="D24" s="177">
        <v>1</v>
      </c>
      <c r="E24" s="124">
        <v>0</v>
      </c>
      <c r="F24" s="124">
        <v>3</v>
      </c>
      <c r="G24" s="124">
        <v>8</v>
      </c>
      <c r="H24" s="162">
        <v>64</v>
      </c>
      <c r="I24" s="178">
        <f>SUM(D24:H24)</f>
        <v>76</v>
      </c>
      <c r="J24" s="160"/>
      <c r="M24" s="357"/>
      <c r="N24" s="143">
        <v>2</v>
      </c>
      <c r="O24" s="144"/>
      <c r="P24" s="184">
        <f>E21</f>
        <v>0</v>
      </c>
      <c r="R24" s="357"/>
      <c r="S24" s="143">
        <v>2</v>
      </c>
      <c r="T24" s="144"/>
      <c r="U24" s="185">
        <f>E25</f>
        <v>0</v>
      </c>
      <c r="W24" s="357"/>
      <c r="X24" s="186">
        <v>2</v>
      </c>
      <c r="Y24" s="144"/>
      <c r="Z24" s="187">
        <f t="shared" si="0"/>
        <v>0</v>
      </c>
    </row>
    <row r="25" spans="1:26" ht="16.5" thickBot="1">
      <c r="B25" s="342" t="s">
        <v>78</v>
      </c>
      <c r="C25" s="342"/>
      <c r="D25" s="180">
        <v>0</v>
      </c>
      <c r="E25" s="128">
        <v>0</v>
      </c>
      <c r="F25" s="128">
        <v>0</v>
      </c>
      <c r="G25" s="128">
        <v>13</v>
      </c>
      <c r="H25" s="129">
        <v>105</v>
      </c>
      <c r="I25" s="130">
        <f>SUM(D25:H25)</f>
        <v>118</v>
      </c>
      <c r="J25" s="130">
        <f>I24+I25</f>
        <v>194</v>
      </c>
      <c r="M25" s="357"/>
      <c r="N25" s="143">
        <v>3</v>
      </c>
      <c r="O25" s="144">
        <v>613.80560757608725</v>
      </c>
      <c r="P25" s="184">
        <f>F21</f>
        <v>34</v>
      </c>
      <c r="R25" s="357"/>
      <c r="S25" s="143">
        <v>3</v>
      </c>
      <c r="T25" s="144"/>
      <c r="U25" s="185">
        <f>F25</f>
        <v>0</v>
      </c>
      <c r="W25" s="357"/>
      <c r="X25" s="186">
        <v>3</v>
      </c>
      <c r="Y25" s="144">
        <f>((O25*P25)+(T25*U25))/(P25+U25)</f>
        <v>613.80560757608725</v>
      </c>
      <c r="Z25" s="187">
        <f t="shared" si="0"/>
        <v>34</v>
      </c>
    </row>
    <row r="26" spans="1:26" ht="16.5" thickBot="1">
      <c r="B26" s="173"/>
      <c r="C26" s="173"/>
      <c r="E26" s="125"/>
      <c r="F26" s="125"/>
      <c r="G26" s="125"/>
      <c r="H26" s="125"/>
      <c r="I26" s="160"/>
      <c r="K26" s="114"/>
      <c r="M26" s="357"/>
      <c r="N26" s="143">
        <v>4</v>
      </c>
      <c r="O26" s="153">
        <v>503.17273928439363</v>
      </c>
      <c r="P26" s="188">
        <f>G21</f>
        <v>132</v>
      </c>
      <c r="R26" s="357"/>
      <c r="S26" s="143">
        <v>4</v>
      </c>
      <c r="T26" s="153">
        <v>490.16588145875056</v>
      </c>
      <c r="U26" s="189">
        <f>G25</f>
        <v>13</v>
      </c>
      <c r="W26" s="357"/>
      <c r="X26" s="186">
        <v>4</v>
      </c>
      <c r="Y26" s="144">
        <f>((O26*P26)+(T26*U26))/(P26+U26)</f>
        <v>502.00660720347389</v>
      </c>
      <c r="Z26" s="187">
        <f t="shared" si="0"/>
        <v>145</v>
      </c>
    </row>
    <row r="27" spans="1:26" ht="16.5" thickBot="1">
      <c r="B27" s="343" t="s">
        <v>116</v>
      </c>
      <c r="C27" s="344"/>
      <c r="D27" s="190">
        <v>1</v>
      </c>
      <c r="E27" s="190">
        <v>2</v>
      </c>
      <c r="F27" s="190">
        <v>3</v>
      </c>
      <c r="G27" s="190">
        <v>4</v>
      </c>
      <c r="H27" s="191">
        <v>5</v>
      </c>
      <c r="I27" s="181"/>
      <c r="J27" s="160"/>
      <c r="K27" s="114"/>
      <c r="M27" s="358"/>
      <c r="N27" s="143">
        <v>5</v>
      </c>
      <c r="O27" s="150">
        <v>616.87033637697402</v>
      </c>
      <c r="P27" s="166">
        <f>H21</f>
        <v>634</v>
      </c>
      <c r="Q27" s="118"/>
      <c r="R27" s="358"/>
      <c r="S27" s="143">
        <v>5</v>
      </c>
      <c r="T27" s="150">
        <v>664.81238726557035</v>
      </c>
      <c r="U27" s="192">
        <f>H25</f>
        <v>105</v>
      </c>
      <c r="W27" s="358"/>
      <c r="X27" s="193">
        <v>5</v>
      </c>
      <c r="Y27" s="150">
        <f>((O27*P27)+(T27*U27))/(P27+U27)</f>
        <v>623.68212980498845</v>
      </c>
      <c r="Z27" s="194">
        <f t="shared" si="0"/>
        <v>739</v>
      </c>
    </row>
    <row r="28" spans="1:26" ht="16.5" thickBot="1">
      <c r="B28" s="341" t="s">
        <v>77</v>
      </c>
      <c r="C28" s="341"/>
      <c r="D28" s="177">
        <f>SUM(D20,D24)</f>
        <v>1</v>
      </c>
      <c r="E28" s="177">
        <f t="shared" ref="E28:H28" si="1">SUM(E20,E24)</f>
        <v>0</v>
      </c>
      <c r="F28" s="177">
        <f t="shared" si="1"/>
        <v>13</v>
      </c>
      <c r="G28" s="177">
        <f t="shared" si="1"/>
        <v>20</v>
      </c>
      <c r="H28" s="177">
        <f t="shared" si="1"/>
        <v>181</v>
      </c>
      <c r="I28" s="178">
        <f>SUM(D28:H28)</f>
        <v>215</v>
      </c>
      <c r="J28" s="160"/>
      <c r="K28" s="114"/>
      <c r="M28" s="356" t="s">
        <v>89</v>
      </c>
      <c r="N28" s="135">
        <v>1</v>
      </c>
      <c r="O28" s="136"/>
      <c r="P28" s="137">
        <f>D24</f>
        <v>1</v>
      </c>
      <c r="R28" s="356" t="s">
        <v>89</v>
      </c>
      <c r="S28" s="135">
        <v>1</v>
      </c>
      <c r="T28" s="136">
        <v>851.23325096082704</v>
      </c>
      <c r="U28" s="138">
        <f>D24</f>
        <v>1</v>
      </c>
      <c r="W28" s="356" t="s">
        <v>89</v>
      </c>
      <c r="X28" s="182">
        <v>1</v>
      </c>
      <c r="Y28" s="136"/>
      <c r="Z28" s="183">
        <f t="shared" si="0"/>
        <v>2</v>
      </c>
    </row>
    <row r="29" spans="1:26" ht="16.5" thickBot="1">
      <c r="B29" s="342" t="s">
        <v>78</v>
      </c>
      <c r="C29" s="342"/>
      <c r="D29" s="180">
        <f>SUM(D21,D25)</f>
        <v>2</v>
      </c>
      <c r="E29" s="180">
        <f t="shared" ref="E29:H29" si="2">SUM(E21,E25)</f>
        <v>0</v>
      </c>
      <c r="F29" s="180">
        <f t="shared" si="2"/>
        <v>34</v>
      </c>
      <c r="G29" s="180">
        <f t="shared" si="2"/>
        <v>145</v>
      </c>
      <c r="H29" s="180">
        <f t="shared" si="2"/>
        <v>739</v>
      </c>
      <c r="I29" s="130">
        <f>SUM(D29:H29)</f>
        <v>920</v>
      </c>
      <c r="J29" s="130">
        <f>SUM(I28:I29)</f>
        <v>1135</v>
      </c>
      <c r="K29" s="114"/>
      <c r="M29" s="357"/>
      <c r="N29" s="143">
        <v>2</v>
      </c>
      <c r="O29" s="144"/>
      <c r="P29" s="184">
        <f>E24</f>
        <v>0</v>
      </c>
      <c r="R29" s="357"/>
      <c r="S29" s="143">
        <v>2</v>
      </c>
      <c r="T29" s="144"/>
      <c r="U29" s="185">
        <f>E24</f>
        <v>0</v>
      </c>
      <c r="W29" s="357"/>
      <c r="X29" s="186">
        <v>2</v>
      </c>
      <c r="Y29" s="144"/>
      <c r="Z29" s="187">
        <f t="shared" si="0"/>
        <v>0</v>
      </c>
    </row>
    <row r="30" spans="1:26" ht="16.5" thickBot="1">
      <c r="B30" s="173"/>
      <c r="C30" s="173"/>
      <c r="M30" s="357"/>
      <c r="N30" s="143">
        <v>3</v>
      </c>
      <c r="O30" s="144">
        <v>681.43281658621584</v>
      </c>
      <c r="P30" s="184">
        <f>F24</f>
        <v>3</v>
      </c>
      <c r="R30" s="357"/>
      <c r="S30" s="143">
        <v>3</v>
      </c>
      <c r="T30" s="144">
        <v>802.76100076866203</v>
      </c>
      <c r="U30" s="185">
        <f>F24</f>
        <v>3</v>
      </c>
      <c r="W30" s="357"/>
      <c r="X30" s="186">
        <v>3</v>
      </c>
      <c r="Y30" s="144">
        <f>((O30*P30)+(T30*U30))/(P30+U30)</f>
        <v>742.09690867743893</v>
      </c>
      <c r="Z30" s="187">
        <f t="shared" si="0"/>
        <v>6</v>
      </c>
    </row>
    <row r="31" spans="1:26" ht="16.5" thickBot="1">
      <c r="B31" s="334" t="s">
        <v>92</v>
      </c>
      <c r="C31" s="335"/>
      <c r="D31" s="121" t="s">
        <v>120</v>
      </c>
      <c r="E31" s="121" t="s">
        <v>97</v>
      </c>
      <c r="F31" s="122" t="s">
        <v>98</v>
      </c>
      <c r="I31" s="141"/>
      <c r="J31" s="141"/>
      <c r="K31" s="142"/>
      <c r="L31" s="142"/>
      <c r="M31" s="357"/>
      <c r="N31" s="143">
        <v>4</v>
      </c>
      <c r="O31" s="144">
        <v>678.61258946974158</v>
      </c>
      <c r="P31" s="184">
        <f>G24</f>
        <v>8</v>
      </c>
      <c r="R31" s="357"/>
      <c r="S31" s="143">
        <v>4</v>
      </c>
      <c r="T31" s="144">
        <v>990.5481545966519</v>
      </c>
      <c r="U31" s="185">
        <f>G24</f>
        <v>8</v>
      </c>
      <c r="W31" s="357"/>
      <c r="X31" s="186">
        <v>4</v>
      </c>
      <c r="Y31" s="144">
        <f>((O31*P31)+(T31*U31))/(P31+U31)</f>
        <v>834.58037203319668</v>
      </c>
      <c r="Z31" s="187">
        <f t="shared" si="0"/>
        <v>16</v>
      </c>
    </row>
    <row r="32" spans="1:26" ht="16.5" thickBot="1">
      <c r="B32" s="341" t="s">
        <v>80</v>
      </c>
      <c r="C32" s="341"/>
      <c r="D32" s="124">
        <v>0</v>
      </c>
      <c r="E32" s="124">
        <v>42</v>
      </c>
      <c r="F32" s="162">
        <v>97</v>
      </c>
      <c r="G32" s="178">
        <f>SUM(D32:F32)</f>
        <v>139</v>
      </c>
      <c r="H32" s="125"/>
      <c r="I32" s="149"/>
      <c r="J32" s="149"/>
      <c r="K32" s="195"/>
      <c r="L32" s="142"/>
      <c r="M32" s="358"/>
      <c r="N32" s="165">
        <v>5</v>
      </c>
      <c r="O32" s="150">
        <v>832.5144924672062</v>
      </c>
      <c r="P32" s="166">
        <f>H24</f>
        <v>64</v>
      </c>
      <c r="R32" s="358"/>
      <c r="S32" s="165">
        <v>5</v>
      </c>
      <c r="T32" s="150">
        <v>981.61585372049137</v>
      </c>
      <c r="U32" s="192">
        <f>H24</f>
        <v>64</v>
      </c>
      <c r="W32" s="358"/>
      <c r="X32" s="193">
        <v>5</v>
      </c>
      <c r="Y32" s="150">
        <f>((O32*P32)+(T32*U32))/(P32+U32)</f>
        <v>907.06517309384878</v>
      </c>
      <c r="Z32" s="194">
        <f t="shared" si="0"/>
        <v>128</v>
      </c>
    </row>
    <row r="33" spans="2:26" ht="16.5" thickBot="1">
      <c r="B33" s="342" t="s">
        <v>81</v>
      </c>
      <c r="C33" s="342"/>
      <c r="D33" s="128">
        <v>0</v>
      </c>
      <c r="E33" s="128">
        <v>327</v>
      </c>
      <c r="F33" s="129">
        <v>475</v>
      </c>
      <c r="G33" s="130">
        <f>SUM(D33:F33)</f>
        <v>802</v>
      </c>
      <c r="H33" s="130">
        <f>SUM(G32:G33)</f>
        <v>941</v>
      </c>
      <c r="I33" s="149"/>
      <c r="J33" s="125"/>
      <c r="K33" s="195"/>
      <c r="L33" s="142"/>
      <c r="M33" s="120"/>
      <c r="W33" s="176"/>
    </row>
    <row r="34" spans="2:26" ht="16.5" thickBot="1">
      <c r="B34" s="173"/>
      <c r="C34" s="173"/>
      <c r="D34" s="125"/>
      <c r="E34" s="125"/>
      <c r="F34" s="125"/>
      <c r="G34" s="125"/>
      <c r="H34" s="125"/>
      <c r="M34" s="120"/>
      <c r="W34" s="176"/>
    </row>
    <row r="35" spans="2:26" ht="16.5" thickBot="1">
      <c r="B35" s="336" t="s">
        <v>111</v>
      </c>
      <c r="C35" s="337"/>
      <c r="D35" s="196" t="s">
        <v>120</v>
      </c>
      <c r="E35" s="196" t="s">
        <v>97</v>
      </c>
      <c r="F35" s="197" t="s">
        <v>98</v>
      </c>
      <c r="M35" s="120"/>
      <c r="N35" s="244" t="s">
        <v>93</v>
      </c>
      <c r="O35" s="173"/>
      <c r="P35" s="174"/>
      <c r="Q35" s="173"/>
      <c r="R35" s="175" t="s">
        <v>91</v>
      </c>
      <c r="W35" s="120"/>
      <c r="X35" s="252"/>
    </row>
    <row r="36" spans="2:26" ht="16.5" thickBot="1">
      <c r="B36" s="341" t="s">
        <v>80</v>
      </c>
      <c r="C36" s="341"/>
      <c r="D36" s="124">
        <v>0</v>
      </c>
      <c r="E36" s="124">
        <v>32</v>
      </c>
      <c r="F36" s="162">
        <v>44</v>
      </c>
      <c r="G36" s="178">
        <f>SUM(D36:F36)</f>
        <v>76</v>
      </c>
      <c r="H36" s="125"/>
      <c r="I36" s="125"/>
      <c r="J36" s="125"/>
      <c r="K36" s="114"/>
      <c r="M36" s="120"/>
      <c r="W36" s="120"/>
    </row>
    <row r="37" spans="2:26" ht="16.5" thickBot="1">
      <c r="B37" s="342" t="s">
        <v>81</v>
      </c>
      <c r="C37" s="342"/>
      <c r="D37" s="128">
        <v>0</v>
      </c>
      <c r="E37" s="128">
        <v>59</v>
      </c>
      <c r="F37" s="129">
        <v>59</v>
      </c>
      <c r="G37" s="130">
        <f>SUM(D37:F37)</f>
        <v>118</v>
      </c>
      <c r="H37" s="130">
        <f>SUM(G36:G37)</f>
        <v>194</v>
      </c>
      <c r="I37" s="125"/>
      <c r="K37" s="114"/>
      <c r="M37" s="120"/>
      <c r="N37" s="126" t="s">
        <v>84</v>
      </c>
      <c r="O37" s="359" t="s">
        <v>83</v>
      </c>
      <c r="P37" s="360"/>
      <c r="R37" s="120"/>
      <c r="S37" s="127" t="s">
        <v>84</v>
      </c>
      <c r="T37" s="359" t="s">
        <v>83</v>
      </c>
      <c r="U37" s="360"/>
      <c r="W37" s="120"/>
      <c r="X37" s="127" t="s">
        <v>84</v>
      </c>
      <c r="Y37" s="359" t="s">
        <v>83</v>
      </c>
      <c r="Z37" s="360"/>
    </row>
    <row r="38" spans="2:26" ht="24.75" thickBot="1">
      <c r="B38" s="173"/>
      <c r="C38" s="173"/>
      <c r="M38" s="120"/>
      <c r="N38" s="131"/>
      <c r="O38" s="198" t="s">
        <v>85</v>
      </c>
      <c r="P38" s="199" t="s">
        <v>100</v>
      </c>
      <c r="R38" s="120"/>
      <c r="S38" s="134"/>
      <c r="T38" s="198" t="s">
        <v>74</v>
      </c>
      <c r="U38" s="199" t="s">
        <v>100</v>
      </c>
      <c r="W38" s="120"/>
      <c r="X38" s="134"/>
      <c r="Y38" s="254" t="s">
        <v>137</v>
      </c>
      <c r="Z38" s="199" t="s">
        <v>100</v>
      </c>
    </row>
    <row r="39" spans="2:26" ht="16.5" thickBot="1">
      <c r="B39" s="343" t="s">
        <v>114</v>
      </c>
      <c r="C39" s="344"/>
      <c r="D39" s="190" t="s">
        <v>120</v>
      </c>
      <c r="E39" s="190" t="s">
        <v>97</v>
      </c>
      <c r="F39" s="191" t="s">
        <v>98</v>
      </c>
      <c r="J39" s="200"/>
      <c r="M39" s="356" t="s">
        <v>101</v>
      </c>
      <c r="N39" s="245" t="s">
        <v>120</v>
      </c>
      <c r="O39" s="201"/>
      <c r="P39" s="202">
        <f>D33</f>
        <v>0</v>
      </c>
      <c r="R39" s="356" t="s">
        <v>101</v>
      </c>
      <c r="S39" s="245" t="s">
        <v>120</v>
      </c>
      <c r="T39" s="136"/>
      <c r="U39" s="203"/>
      <c r="W39" s="356" t="s">
        <v>101</v>
      </c>
      <c r="X39" s="245" t="s">
        <v>120</v>
      </c>
      <c r="Y39" s="136"/>
      <c r="Z39" s="204">
        <f t="shared" ref="Z39:Z44" si="3">SUM(U39,P39)</f>
        <v>0</v>
      </c>
    </row>
    <row r="40" spans="2:26" ht="16.5" thickBot="1">
      <c r="B40" s="332" t="s">
        <v>80</v>
      </c>
      <c r="C40" s="332"/>
      <c r="D40" s="124">
        <v>0</v>
      </c>
      <c r="E40" s="124">
        <f>SUM(E32,E36)</f>
        <v>74</v>
      </c>
      <c r="F40" s="162">
        <f>SUM(F32,F36)</f>
        <v>141</v>
      </c>
      <c r="G40" s="178">
        <f>SUM(G32,G36)</f>
        <v>215</v>
      </c>
      <c r="H40" s="125"/>
      <c r="M40" s="357"/>
      <c r="N40" s="246" t="s">
        <v>97</v>
      </c>
      <c r="O40" s="205">
        <v>460.43389858326412</v>
      </c>
      <c r="P40" s="145">
        <f>E33</f>
        <v>327</v>
      </c>
      <c r="R40" s="357"/>
      <c r="S40" s="246" t="s">
        <v>97</v>
      </c>
      <c r="T40" s="144">
        <v>667.24986386754472</v>
      </c>
      <c r="U40" s="146">
        <v>59</v>
      </c>
      <c r="W40" s="357"/>
      <c r="X40" s="246" t="s">
        <v>97</v>
      </c>
      <c r="Y40" s="144">
        <f>((O40*P40)+(T40*U40))/(P40+U40)</f>
        <v>492.04566529770085</v>
      </c>
      <c r="Z40" s="187">
        <f t="shared" si="3"/>
        <v>386</v>
      </c>
    </row>
    <row r="41" spans="2:26" ht="16.5" thickBot="1">
      <c r="B41" s="333" t="s">
        <v>81</v>
      </c>
      <c r="C41" s="333"/>
      <c r="D41" s="128">
        <v>0</v>
      </c>
      <c r="E41" s="128">
        <f>SUM(E33,E37)</f>
        <v>386</v>
      </c>
      <c r="F41" s="129">
        <f t="shared" ref="F41:G41" si="4">SUM(F33,F37)</f>
        <v>534</v>
      </c>
      <c r="G41" s="130">
        <f t="shared" si="4"/>
        <v>920</v>
      </c>
      <c r="H41" s="206">
        <f>SUM(G40:G41)</f>
        <v>1135</v>
      </c>
      <c r="I41" s="125"/>
      <c r="K41" s="114"/>
      <c r="M41" s="358"/>
      <c r="N41" s="247" t="s">
        <v>98</v>
      </c>
      <c r="O41" s="150">
        <v>421.10548543524146</v>
      </c>
      <c r="P41" s="157">
        <f>F33</f>
        <v>475</v>
      </c>
      <c r="R41" s="358"/>
      <c r="S41" s="247" t="s">
        <v>98</v>
      </c>
      <c r="T41" s="150">
        <v>629.67918944740302</v>
      </c>
      <c r="U41" s="151">
        <v>59</v>
      </c>
      <c r="W41" s="358"/>
      <c r="X41" s="247" t="s">
        <v>98</v>
      </c>
      <c r="Y41" s="150">
        <f>((O41*P41)+(T41*U41))/(P41+U41)</f>
        <v>444.15014561636048</v>
      </c>
      <c r="Z41" s="194">
        <f t="shared" si="3"/>
        <v>534</v>
      </c>
    </row>
    <row r="42" spans="2:26" ht="16.5" thickBot="1">
      <c r="B42" s="173"/>
      <c r="C42" s="173"/>
      <c r="M42" s="356" t="s">
        <v>89</v>
      </c>
      <c r="N42" s="245" t="s">
        <v>120</v>
      </c>
      <c r="O42" s="205"/>
      <c r="P42" s="184">
        <f>D32</f>
        <v>0</v>
      </c>
      <c r="R42" s="356" t="s">
        <v>89</v>
      </c>
      <c r="S42" s="245" t="s">
        <v>120</v>
      </c>
      <c r="T42" s="155"/>
      <c r="U42" s="156"/>
      <c r="W42" s="356" t="s">
        <v>89</v>
      </c>
      <c r="X42" s="245" t="s">
        <v>120</v>
      </c>
      <c r="Y42" s="136"/>
      <c r="Z42" s="183">
        <f t="shared" si="3"/>
        <v>0</v>
      </c>
    </row>
    <row r="43" spans="2:26" ht="16.5" thickBot="1">
      <c r="B43" s="334" t="s">
        <v>94</v>
      </c>
      <c r="C43" s="335"/>
      <c r="D43" s="207" t="s">
        <v>119</v>
      </c>
      <c r="E43" s="207" t="s">
        <v>102</v>
      </c>
      <c r="F43" s="207" t="s">
        <v>103</v>
      </c>
      <c r="G43" s="207" t="s">
        <v>104</v>
      </c>
      <c r="H43" s="208" t="s">
        <v>105</v>
      </c>
      <c r="J43" s="125"/>
      <c r="K43" s="114"/>
      <c r="M43" s="357"/>
      <c r="N43" s="246" t="s">
        <v>97</v>
      </c>
      <c r="O43" s="205">
        <v>764.94454860304552</v>
      </c>
      <c r="P43" s="145">
        <f>E32</f>
        <v>42</v>
      </c>
      <c r="R43" s="357"/>
      <c r="S43" s="246" t="s">
        <v>97</v>
      </c>
      <c r="T43" s="144">
        <v>944.84178586985365</v>
      </c>
      <c r="U43" s="146">
        <v>32</v>
      </c>
      <c r="W43" s="357"/>
      <c r="X43" s="246" t="s">
        <v>97</v>
      </c>
      <c r="Y43" s="144">
        <f>((O43*P43)+(T43*U43))/(P43+U43)</f>
        <v>842.73794850220577</v>
      </c>
      <c r="Z43" s="187">
        <f t="shared" si="3"/>
        <v>74</v>
      </c>
    </row>
    <row r="44" spans="2:26" ht="16.5" thickBot="1">
      <c r="B44" s="332" t="s">
        <v>80</v>
      </c>
      <c r="C44" s="332"/>
      <c r="D44" s="124">
        <v>132</v>
      </c>
      <c r="E44" s="124">
        <v>7</v>
      </c>
      <c r="F44" s="124">
        <v>0</v>
      </c>
      <c r="G44" s="124">
        <v>0</v>
      </c>
      <c r="H44" s="162">
        <v>0</v>
      </c>
      <c r="I44" s="130">
        <f>SUM(D44:H44)</f>
        <v>139</v>
      </c>
      <c r="J44" s="125"/>
      <c r="K44" s="114"/>
      <c r="M44" s="358"/>
      <c r="N44" s="247" t="s">
        <v>98</v>
      </c>
      <c r="O44" s="150">
        <v>713.27303594239595</v>
      </c>
      <c r="P44" s="157">
        <f>F32</f>
        <v>97</v>
      </c>
      <c r="R44" s="358"/>
      <c r="S44" s="247" t="s">
        <v>98</v>
      </c>
      <c r="T44" s="150">
        <v>1051.8232257604116</v>
      </c>
      <c r="U44" s="151">
        <v>44</v>
      </c>
      <c r="W44" s="358"/>
      <c r="X44" s="247" t="s">
        <v>98</v>
      </c>
      <c r="Y44" s="150">
        <f>((O44*P44)+(T44*U44))/(P44+U44)</f>
        <v>818.919903687025</v>
      </c>
      <c r="Z44" s="194">
        <f t="shared" si="3"/>
        <v>141</v>
      </c>
    </row>
    <row r="45" spans="2:26" ht="16.5" thickBot="1">
      <c r="B45" s="333" t="s">
        <v>81</v>
      </c>
      <c r="C45" s="333"/>
      <c r="D45" s="128">
        <v>684</v>
      </c>
      <c r="E45" s="128">
        <v>118</v>
      </c>
      <c r="F45" s="128">
        <v>0</v>
      </c>
      <c r="G45" s="128">
        <v>0</v>
      </c>
      <c r="H45" s="129">
        <v>0</v>
      </c>
      <c r="I45" s="130">
        <f>SUM(D45:H45)</f>
        <v>802</v>
      </c>
      <c r="J45" s="206">
        <f>SUM(I44:I45)</f>
        <v>941</v>
      </c>
      <c r="K45" s="114"/>
    </row>
    <row r="46" spans="2:26" ht="16.5" thickBot="1">
      <c r="B46" s="173"/>
      <c r="C46" s="173"/>
      <c r="J46" s="125"/>
      <c r="K46" s="114"/>
    </row>
    <row r="47" spans="2:26" ht="16.5" thickBot="1">
      <c r="B47" s="336" t="s">
        <v>110</v>
      </c>
      <c r="C47" s="337"/>
      <c r="D47" s="209" t="s">
        <v>119</v>
      </c>
      <c r="E47" s="209" t="s">
        <v>102</v>
      </c>
      <c r="F47" s="209" t="s">
        <v>103</v>
      </c>
      <c r="G47" s="209" t="s">
        <v>104</v>
      </c>
      <c r="H47" s="210" t="s">
        <v>105</v>
      </c>
      <c r="J47" s="125"/>
      <c r="K47" s="114"/>
      <c r="O47" s="376"/>
    </row>
    <row r="48" spans="2:26" ht="16.5" thickBot="1">
      <c r="B48" s="332" t="s">
        <v>80</v>
      </c>
      <c r="C48" s="332"/>
      <c r="D48" s="124">
        <v>36</v>
      </c>
      <c r="E48" s="124">
        <v>40</v>
      </c>
      <c r="F48" s="124">
        <v>0</v>
      </c>
      <c r="G48" s="124">
        <v>0</v>
      </c>
      <c r="H48" s="162">
        <v>0</v>
      </c>
      <c r="I48" s="130">
        <f>SUM(D48:H48)</f>
        <v>76</v>
      </c>
      <c r="J48" s="160"/>
      <c r="K48" s="114"/>
    </row>
    <row r="49" spans="2:26" ht="16.5" thickBot="1">
      <c r="B49" s="333" t="s">
        <v>81</v>
      </c>
      <c r="C49" s="333"/>
      <c r="D49" s="128">
        <v>117</v>
      </c>
      <c r="E49" s="128">
        <v>1</v>
      </c>
      <c r="F49" s="128">
        <v>0</v>
      </c>
      <c r="G49" s="128">
        <v>0</v>
      </c>
      <c r="H49" s="129">
        <v>0</v>
      </c>
      <c r="I49" s="130">
        <f>SUM(D49:H49)</f>
        <v>118</v>
      </c>
      <c r="J49" s="130">
        <f>SUM(I48:I49)</f>
        <v>194</v>
      </c>
      <c r="K49" s="114"/>
    </row>
    <row r="50" spans="2:26" ht="16.5" thickBot="1">
      <c r="B50" s="173"/>
      <c r="C50" s="173"/>
      <c r="J50" s="125"/>
      <c r="K50" s="114"/>
    </row>
    <row r="51" spans="2:26" ht="16.5" thickBot="1">
      <c r="B51" s="338" t="s">
        <v>139</v>
      </c>
      <c r="C51" s="339"/>
      <c r="D51" s="211" t="s">
        <v>119</v>
      </c>
      <c r="E51" s="211" t="s">
        <v>102</v>
      </c>
      <c r="F51" s="211" t="s">
        <v>103</v>
      </c>
      <c r="G51" s="211" t="s">
        <v>104</v>
      </c>
      <c r="H51" s="212" t="s">
        <v>105</v>
      </c>
      <c r="J51" s="125"/>
      <c r="K51" s="114"/>
    </row>
    <row r="52" spans="2:26" ht="16.5" thickBot="1">
      <c r="B52" s="332" t="s">
        <v>80</v>
      </c>
      <c r="C52" s="332"/>
      <c r="D52" s="124">
        <f>SUM(D44,D48)</f>
        <v>168</v>
      </c>
      <c r="E52" s="124">
        <f t="shared" ref="E52:H52" si="5">SUM(E44,E48)</f>
        <v>47</v>
      </c>
      <c r="F52" s="124">
        <f t="shared" si="5"/>
        <v>0</v>
      </c>
      <c r="G52" s="124">
        <f t="shared" si="5"/>
        <v>0</v>
      </c>
      <c r="H52" s="124">
        <f t="shared" si="5"/>
        <v>0</v>
      </c>
      <c r="I52" s="178">
        <f>SUM(D52:H52)</f>
        <v>215</v>
      </c>
      <c r="J52" s="160"/>
      <c r="K52" s="213"/>
    </row>
    <row r="53" spans="2:26" ht="16.5" thickBot="1">
      <c r="B53" s="333" t="s">
        <v>81</v>
      </c>
      <c r="C53" s="333"/>
      <c r="D53" s="128">
        <f>SUM(D45,D49)</f>
        <v>801</v>
      </c>
      <c r="E53" s="128">
        <f t="shared" ref="E53:H53" si="6">SUM(E45,E49)</f>
        <v>119</v>
      </c>
      <c r="F53" s="128">
        <f t="shared" si="6"/>
        <v>0</v>
      </c>
      <c r="G53" s="128">
        <f t="shared" si="6"/>
        <v>0</v>
      </c>
      <c r="H53" s="128">
        <f t="shared" si="6"/>
        <v>0</v>
      </c>
      <c r="I53" s="130">
        <f>SUM(D53:H53)</f>
        <v>920</v>
      </c>
      <c r="J53" s="206">
        <f>SUM(I52:I53)</f>
        <v>1135</v>
      </c>
      <c r="K53" s="114"/>
    </row>
    <row r="54" spans="2:26">
      <c r="J54" s="125"/>
      <c r="K54" s="114"/>
    </row>
    <row r="56" spans="2:26" ht="21">
      <c r="B56" s="340" t="s">
        <v>19</v>
      </c>
      <c r="C56" s="340"/>
      <c r="D56" s="340"/>
      <c r="E56" s="340"/>
      <c r="F56" s="340"/>
      <c r="N56" s="362"/>
      <c r="O56" s="363"/>
      <c r="P56" s="363"/>
    </row>
    <row r="57" spans="2:26" ht="16.5" thickBot="1"/>
    <row r="58" spans="2:26" ht="16.5" thickBot="1">
      <c r="B58" s="334" t="s">
        <v>90</v>
      </c>
      <c r="C58" s="335"/>
      <c r="D58" s="121">
        <v>1</v>
      </c>
      <c r="E58" s="121">
        <v>2</v>
      </c>
      <c r="F58" s="121">
        <v>3</v>
      </c>
      <c r="G58" s="121">
        <v>4</v>
      </c>
      <c r="H58" s="122">
        <v>5</v>
      </c>
      <c r="M58" s="214"/>
      <c r="N58" s="244" t="s">
        <v>82</v>
      </c>
      <c r="O58" s="173"/>
      <c r="P58" s="174"/>
      <c r="Q58" s="173"/>
      <c r="R58" s="175" t="s">
        <v>91</v>
      </c>
      <c r="S58" s="215"/>
      <c r="T58" s="173"/>
      <c r="U58" s="173"/>
      <c r="V58" s="173"/>
      <c r="W58" s="215"/>
      <c r="X58" s="215"/>
      <c r="Y58" s="173"/>
      <c r="Z58" s="173"/>
    </row>
    <row r="59" spans="2:26" ht="16.5" thickBot="1">
      <c r="B59" s="332" t="s">
        <v>77</v>
      </c>
      <c r="C59" s="332"/>
      <c r="D59" s="124">
        <v>0</v>
      </c>
      <c r="E59" s="124">
        <v>0</v>
      </c>
      <c r="F59" s="124">
        <v>0</v>
      </c>
      <c r="G59" s="124">
        <v>0</v>
      </c>
      <c r="H59" s="162">
        <v>11</v>
      </c>
      <c r="I59" s="178">
        <v>11</v>
      </c>
      <c r="J59" s="125"/>
      <c r="M59" s="214"/>
      <c r="N59" s="248"/>
      <c r="O59" s="173"/>
      <c r="P59" s="174"/>
      <c r="Q59" s="173"/>
      <c r="R59" s="173"/>
      <c r="S59" s="215"/>
      <c r="T59" s="173"/>
      <c r="U59" s="173"/>
      <c r="V59" s="173"/>
      <c r="W59" s="215"/>
      <c r="X59" s="215"/>
      <c r="Y59" s="173"/>
      <c r="Z59" s="173"/>
    </row>
    <row r="60" spans="2:26" ht="16.5" thickBot="1">
      <c r="B60" s="333" t="s">
        <v>78</v>
      </c>
      <c r="C60" s="333"/>
      <c r="D60" s="124">
        <v>0</v>
      </c>
      <c r="E60" s="124">
        <v>0</v>
      </c>
      <c r="F60" s="124">
        <v>0</v>
      </c>
      <c r="G60" s="124">
        <v>12</v>
      </c>
      <c r="H60" s="162">
        <v>67</v>
      </c>
      <c r="I60" s="130">
        <f>SUM(D60:H60)</f>
        <v>79</v>
      </c>
      <c r="J60" s="206">
        <f>SUM(I59:I60)</f>
        <v>90</v>
      </c>
      <c r="M60" s="214"/>
      <c r="N60" s="126" t="s">
        <v>1</v>
      </c>
      <c r="O60" s="354" t="s">
        <v>83</v>
      </c>
      <c r="P60" s="355"/>
      <c r="Q60" s="173"/>
      <c r="R60" s="214"/>
      <c r="S60" s="127" t="s">
        <v>1</v>
      </c>
      <c r="T60" s="354" t="s">
        <v>83</v>
      </c>
      <c r="U60" s="355"/>
      <c r="V60" s="173"/>
      <c r="W60" s="214"/>
      <c r="X60" s="127" t="s">
        <v>1</v>
      </c>
      <c r="Y60" s="354" t="s">
        <v>83</v>
      </c>
      <c r="Z60" s="355"/>
    </row>
    <row r="61" spans="2:26" ht="24.75" thickBot="1">
      <c r="B61" s="173"/>
      <c r="C61" s="173"/>
      <c r="M61" s="214"/>
      <c r="N61" s="216"/>
      <c r="O61" s="132" t="s">
        <v>74</v>
      </c>
      <c r="P61" s="199" t="s">
        <v>100</v>
      </c>
      <c r="Q61" s="173"/>
      <c r="R61" s="214"/>
      <c r="S61" s="217"/>
      <c r="T61" s="132" t="s">
        <v>74</v>
      </c>
      <c r="U61" s="199" t="s">
        <v>100</v>
      </c>
      <c r="V61" s="173"/>
      <c r="W61" s="214"/>
      <c r="X61" s="217"/>
      <c r="Y61" s="254" t="s">
        <v>137</v>
      </c>
      <c r="Z61" s="218" t="s">
        <v>100</v>
      </c>
    </row>
    <row r="62" spans="2:26" ht="16.5" thickBot="1">
      <c r="B62" s="336" t="s">
        <v>112</v>
      </c>
      <c r="C62" s="337"/>
      <c r="D62" s="139">
        <v>1</v>
      </c>
      <c r="E62" s="139">
        <v>2</v>
      </c>
      <c r="F62" s="139">
        <v>3</v>
      </c>
      <c r="G62" s="139">
        <v>4</v>
      </c>
      <c r="H62" s="140">
        <v>5</v>
      </c>
      <c r="M62" s="356" t="s">
        <v>101</v>
      </c>
      <c r="N62" s="135">
        <v>1</v>
      </c>
      <c r="O62" s="219"/>
      <c r="P62" s="220">
        <f>D60</f>
        <v>0</v>
      </c>
      <c r="Q62" s="173"/>
      <c r="R62" s="356" t="s">
        <v>101</v>
      </c>
      <c r="S62" s="135">
        <v>1</v>
      </c>
      <c r="T62" s="221"/>
      <c r="U62" s="222">
        <f>D64</f>
        <v>0</v>
      </c>
      <c r="V62" s="173"/>
      <c r="W62" s="356" t="s">
        <v>101</v>
      </c>
      <c r="X62" s="182">
        <v>1</v>
      </c>
      <c r="Y62" s="219"/>
      <c r="Z62" s="220">
        <f>SUM(P62,U62)</f>
        <v>0</v>
      </c>
    </row>
    <row r="63" spans="2:26" ht="16.5" thickBot="1">
      <c r="B63" s="332" t="s">
        <v>77</v>
      </c>
      <c r="C63" s="332"/>
      <c r="D63" s="124">
        <v>0</v>
      </c>
      <c r="E63" s="124">
        <v>0</v>
      </c>
      <c r="F63" s="124">
        <v>0</v>
      </c>
      <c r="G63" s="124">
        <v>0</v>
      </c>
      <c r="H63" s="162">
        <v>5</v>
      </c>
      <c r="I63" s="130">
        <f>SUM(D63:H63)</f>
        <v>5</v>
      </c>
      <c r="J63" s="125"/>
      <c r="M63" s="357"/>
      <c r="N63" s="143">
        <v>2</v>
      </c>
      <c r="O63" s="223"/>
      <c r="P63" s="224">
        <f>E60</f>
        <v>0</v>
      </c>
      <c r="Q63" s="173"/>
      <c r="R63" s="357"/>
      <c r="S63" s="143">
        <v>2</v>
      </c>
      <c r="T63" s="225"/>
      <c r="U63" s="226">
        <f>E64</f>
        <v>0</v>
      </c>
      <c r="V63" s="173"/>
      <c r="W63" s="357"/>
      <c r="X63" s="186">
        <v>2</v>
      </c>
      <c r="Y63" s="223"/>
      <c r="Z63" s="224">
        <f t="shared" ref="Z63:Z71" si="7">SUM(P63,U63)</f>
        <v>0</v>
      </c>
    </row>
    <row r="64" spans="2:26" ht="16.5" thickBot="1">
      <c r="B64" s="333" t="s">
        <v>78</v>
      </c>
      <c r="C64" s="333"/>
      <c r="D64" s="124">
        <v>0</v>
      </c>
      <c r="E64" s="124">
        <v>0</v>
      </c>
      <c r="F64" s="124">
        <v>1</v>
      </c>
      <c r="G64" s="124">
        <v>2</v>
      </c>
      <c r="H64" s="162">
        <v>16</v>
      </c>
      <c r="I64" s="130">
        <f>SUM(D64:H64)</f>
        <v>19</v>
      </c>
      <c r="J64" s="206">
        <f>SUM(I63:I64)</f>
        <v>24</v>
      </c>
      <c r="M64" s="357"/>
      <c r="N64" s="143">
        <v>3</v>
      </c>
      <c r="O64" s="223"/>
      <c r="P64" s="224">
        <v>0</v>
      </c>
      <c r="Q64" s="173"/>
      <c r="R64" s="357"/>
      <c r="S64" s="143">
        <v>3</v>
      </c>
      <c r="T64" s="225">
        <v>1583.7160402</v>
      </c>
      <c r="U64" s="226">
        <f>F64</f>
        <v>1</v>
      </c>
      <c r="V64" s="173"/>
      <c r="W64" s="357"/>
      <c r="X64" s="186">
        <v>3</v>
      </c>
      <c r="Y64" s="223">
        <f>((O64*P64)+(T64*U64))/(P64+U64)</f>
        <v>1583.7160402</v>
      </c>
      <c r="Z64" s="224">
        <f>SUM(P64,U64)</f>
        <v>1</v>
      </c>
    </row>
    <row r="65" spans="2:26" ht="16.5" thickBot="1">
      <c r="B65" s="173"/>
      <c r="C65" s="173"/>
      <c r="M65" s="357"/>
      <c r="N65" s="143">
        <v>4</v>
      </c>
      <c r="O65" s="223">
        <v>1605.74036847805</v>
      </c>
      <c r="P65" s="224">
        <f>G60</f>
        <v>12</v>
      </c>
      <c r="Q65" s="173"/>
      <c r="R65" s="357"/>
      <c r="S65" s="143">
        <v>4</v>
      </c>
      <c r="T65" s="227">
        <v>1589.8509026269999</v>
      </c>
      <c r="U65" s="228">
        <f>G64</f>
        <v>2</v>
      </c>
      <c r="V65" s="173"/>
      <c r="W65" s="357"/>
      <c r="X65" s="186">
        <v>4</v>
      </c>
      <c r="Y65" s="223">
        <f>((O65*P65)+(T65*U65))/(P65+U65)</f>
        <v>1603.4704447850429</v>
      </c>
      <c r="Z65" s="224">
        <f t="shared" si="7"/>
        <v>14</v>
      </c>
    </row>
    <row r="66" spans="2:26" ht="16.5" thickBot="1">
      <c r="B66" s="343" t="s">
        <v>115</v>
      </c>
      <c r="C66" s="344"/>
      <c r="D66" s="190">
        <v>1</v>
      </c>
      <c r="E66" s="190">
        <v>2</v>
      </c>
      <c r="F66" s="190">
        <v>3</v>
      </c>
      <c r="G66" s="190">
        <v>4</v>
      </c>
      <c r="H66" s="191">
        <v>5</v>
      </c>
      <c r="M66" s="358"/>
      <c r="N66" s="143">
        <v>5</v>
      </c>
      <c r="O66" s="229">
        <v>1890.5556682470867</v>
      </c>
      <c r="P66" s="230">
        <f>H60</f>
        <v>67</v>
      </c>
      <c r="Q66" s="173"/>
      <c r="R66" s="358"/>
      <c r="S66" s="143">
        <v>5</v>
      </c>
      <c r="T66" s="231">
        <v>1731.1745217107366</v>
      </c>
      <c r="U66" s="232">
        <f>H64</f>
        <v>16</v>
      </c>
      <c r="V66" s="173"/>
      <c r="W66" s="358"/>
      <c r="X66" s="186">
        <v>5</v>
      </c>
      <c r="Y66" s="229">
        <f>((O66*P66)+(T66*U66))/(P66+U66)</f>
        <v>1859.8315918063447</v>
      </c>
      <c r="Z66" s="233">
        <f t="shared" si="7"/>
        <v>83</v>
      </c>
    </row>
    <row r="67" spans="2:26" ht="16.5" thickBot="1">
      <c r="B67" s="332" t="s">
        <v>77</v>
      </c>
      <c r="C67" s="332"/>
      <c r="D67" s="124">
        <f>SUM(D59,D63)</f>
        <v>0</v>
      </c>
      <c r="E67" s="124">
        <f t="shared" ref="E67:G67" si="8">SUM(E59,E63)</f>
        <v>0</v>
      </c>
      <c r="F67" s="124">
        <f t="shared" si="8"/>
        <v>0</v>
      </c>
      <c r="G67" s="124">
        <f t="shared" si="8"/>
        <v>0</v>
      </c>
      <c r="H67" s="162">
        <f t="shared" ref="H67:I67" si="9">SUM(H59,H63)</f>
        <v>16</v>
      </c>
      <c r="I67" s="178">
        <f t="shared" si="9"/>
        <v>16</v>
      </c>
      <c r="J67" s="125"/>
      <c r="M67" s="356" t="s">
        <v>89</v>
      </c>
      <c r="N67" s="135">
        <v>1</v>
      </c>
      <c r="O67" s="219"/>
      <c r="P67" s="220">
        <f>D59</f>
        <v>0</v>
      </c>
      <c r="Q67" s="173"/>
      <c r="R67" s="356" t="s">
        <v>89</v>
      </c>
      <c r="S67" s="135">
        <v>1</v>
      </c>
      <c r="T67" s="221"/>
      <c r="U67" s="234">
        <f>D63</f>
        <v>0</v>
      </c>
      <c r="V67" s="173"/>
      <c r="W67" s="356" t="s">
        <v>89</v>
      </c>
      <c r="X67" s="182">
        <v>1</v>
      </c>
      <c r="Y67" s="219"/>
      <c r="Z67" s="220">
        <f t="shared" si="7"/>
        <v>0</v>
      </c>
    </row>
    <row r="68" spans="2:26" ht="16.5" thickBot="1">
      <c r="B68" s="333" t="s">
        <v>78</v>
      </c>
      <c r="C68" s="333"/>
      <c r="D68" s="128">
        <f>SUM(D60,D64)</f>
        <v>0</v>
      </c>
      <c r="E68" s="128">
        <f t="shared" ref="E68:G68" si="10">SUM(E60,E64)</f>
        <v>0</v>
      </c>
      <c r="F68" s="128">
        <v>0</v>
      </c>
      <c r="G68" s="128">
        <f t="shared" si="10"/>
        <v>14</v>
      </c>
      <c r="H68" s="129">
        <f t="shared" ref="H68:I68" si="11">SUM(H60,H64)</f>
        <v>83</v>
      </c>
      <c r="I68" s="130">
        <f t="shared" si="11"/>
        <v>98</v>
      </c>
      <c r="J68" s="206">
        <f>SUM(I67:I68)</f>
        <v>114</v>
      </c>
      <c r="M68" s="357"/>
      <c r="N68" s="143">
        <v>2</v>
      </c>
      <c r="O68" s="223"/>
      <c r="P68" s="224">
        <f>E59</f>
        <v>0</v>
      </c>
      <c r="Q68" s="173"/>
      <c r="R68" s="357"/>
      <c r="S68" s="143">
        <v>2</v>
      </c>
      <c r="T68" s="225"/>
      <c r="U68" s="226">
        <f>E63</f>
        <v>0</v>
      </c>
      <c r="V68" s="173"/>
      <c r="W68" s="357"/>
      <c r="X68" s="186">
        <v>2</v>
      </c>
      <c r="Y68" s="223"/>
      <c r="Z68" s="224">
        <f t="shared" si="7"/>
        <v>0</v>
      </c>
    </row>
    <row r="69" spans="2:26" ht="16.5" thickBot="1">
      <c r="B69" s="173"/>
      <c r="C69" s="173"/>
      <c r="M69" s="357"/>
      <c r="N69" s="143">
        <v>3</v>
      </c>
      <c r="O69" s="223"/>
      <c r="P69" s="224">
        <f>F59</f>
        <v>0</v>
      </c>
      <c r="Q69" s="173"/>
      <c r="R69" s="357"/>
      <c r="S69" s="143">
        <v>3</v>
      </c>
      <c r="T69" s="225"/>
      <c r="U69" s="226">
        <f>F63</f>
        <v>0</v>
      </c>
      <c r="V69" s="173"/>
      <c r="W69" s="357"/>
      <c r="X69" s="186">
        <v>3</v>
      </c>
      <c r="Y69" s="223"/>
      <c r="Z69" s="224">
        <f t="shared" si="7"/>
        <v>0</v>
      </c>
    </row>
    <row r="70" spans="2:26" ht="16.5" thickBot="1">
      <c r="B70" s="334" t="s">
        <v>95</v>
      </c>
      <c r="C70" s="335"/>
      <c r="D70" s="121" t="s">
        <v>96</v>
      </c>
      <c r="E70" s="121" t="s">
        <v>97</v>
      </c>
      <c r="F70" s="122" t="s">
        <v>98</v>
      </c>
      <c r="M70" s="357"/>
      <c r="N70" s="143">
        <v>4</v>
      </c>
      <c r="O70" s="223"/>
      <c r="P70" s="224">
        <f>G59</f>
        <v>0</v>
      </c>
      <c r="Q70" s="173"/>
      <c r="R70" s="357"/>
      <c r="S70" s="143">
        <v>4</v>
      </c>
      <c r="T70" s="225"/>
      <c r="U70" s="226">
        <f>G63</f>
        <v>0</v>
      </c>
      <c r="V70" s="173"/>
      <c r="W70" s="357"/>
      <c r="X70" s="186">
        <v>4</v>
      </c>
      <c r="Y70" s="223"/>
      <c r="Z70" s="224">
        <f t="shared" si="7"/>
        <v>0</v>
      </c>
    </row>
    <row r="71" spans="2:26" ht="16.5" thickBot="1">
      <c r="B71" s="332" t="s">
        <v>80</v>
      </c>
      <c r="C71" s="332"/>
      <c r="D71" s="124">
        <v>0</v>
      </c>
      <c r="E71" s="124">
        <v>0</v>
      </c>
      <c r="F71" s="162">
        <v>11</v>
      </c>
      <c r="G71" s="178">
        <f>SUM(D71:F71)</f>
        <v>11</v>
      </c>
      <c r="H71" s="125"/>
      <c r="J71" s="141"/>
      <c r="K71" s="142"/>
      <c r="L71" s="142"/>
      <c r="M71" s="358"/>
      <c r="N71" s="165">
        <v>5</v>
      </c>
      <c r="O71" s="229">
        <v>2656.3168613889065</v>
      </c>
      <c r="P71" s="230">
        <f>H59</f>
        <v>11</v>
      </c>
      <c r="Q71" s="173"/>
      <c r="R71" s="358"/>
      <c r="S71" s="165">
        <v>5</v>
      </c>
      <c r="T71" s="231">
        <v>2679.2135194000002</v>
      </c>
      <c r="U71" s="232">
        <v>19</v>
      </c>
      <c r="V71" s="173"/>
      <c r="W71" s="358"/>
      <c r="X71" s="193">
        <v>5</v>
      </c>
      <c r="Y71" s="229">
        <f>((O71*P71)+(T71*U71))/(P71+U71)</f>
        <v>2670.8180781292663</v>
      </c>
      <c r="Z71" s="230">
        <f t="shared" si="7"/>
        <v>30</v>
      </c>
    </row>
    <row r="72" spans="2:26" ht="16.5" thickBot="1">
      <c r="B72" s="333" t="s">
        <v>81</v>
      </c>
      <c r="C72" s="333"/>
      <c r="D72" s="124">
        <v>0</v>
      </c>
      <c r="E72" s="124">
        <v>5</v>
      </c>
      <c r="F72" s="162">
        <v>74</v>
      </c>
      <c r="G72" s="130">
        <f>SUM(D72:F72)</f>
        <v>79</v>
      </c>
      <c r="H72" s="130">
        <f>SUM(G71:G72)</f>
        <v>90</v>
      </c>
      <c r="J72" s="141"/>
      <c r="K72" s="142"/>
      <c r="L72" s="142"/>
      <c r="M72" s="214"/>
      <c r="N72" s="248"/>
      <c r="O72" s="173"/>
      <c r="P72" s="174"/>
      <c r="Q72" s="173"/>
      <c r="R72" s="173"/>
      <c r="S72" s="215"/>
      <c r="T72" s="173"/>
      <c r="U72" s="173"/>
      <c r="V72" s="173"/>
      <c r="W72" s="215"/>
      <c r="X72" s="215"/>
      <c r="Y72" s="173"/>
      <c r="Z72" s="173"/>
    </row>
    <row r="73" spans="2:26" ht="16.5" thickBot="1">
      <c r="B73" s="173"/>
      <c r="C73" s="173"/>
      <c r="J73" s="141"/>
      <c r="K73" s="142"/>
      <c r="L73" s="142"/>
      <c r="M73" s="214"/>
      <c r="N73" s="248"/>
      <c r="O73" s="173"/>
      <c r="P73" s="174"/>
      <c r="Q73" s="173"/>
      <c r="R73" s="173"/>
      <c r="S73" s="215"/>
      <c r="T73" s="173"/>
      <c r="U73" s="173"/>
      <c r="V73" s="173"/>
      <c r="W73" s="215"/>
      <c r="X73" s="215"/>
      <c r="Y73" s="173"/>
      <c r="Z73" s="173"/>
    </row>
    <row r="74" spans="2:26" ht="16.5" thickBot="1">
      <c r="B74" s="336" t="s">
        <v>117</v>
      </c>
      <c r="C74" s="337"/>
      <c r="D74" s="139" t="s">
        <v>96</v>
      </c>
      <c r="E74" s="139" t="s">
        <v>97</v>
      </c>
      <c r="F74" s="140" t="s">
        <v>98</v>
      </c>
      <c r="M74" s="214"/>
      <c r="N74" s="244" t="s">
        <v>93</v>
      </c>
      <c r="O74" s="173"/>
      <c r="P74" s="174"/>
      <c r="Q74" s="173"/>
      <c r="R74" s="175" t="s">
        <v>91</v>
      </c>
      <c r="S74" s="215"/>
      <c r="T74" s="173"/>
      <c r="U74" s="173"/>
      <c r="V74" s="173"/>
      <c r="W74" s="214"/>
      <c r="X74" s="253"/>
      <c r="Y74" s="173"/>
      <c r="Z74" s="173"/>
    </row>
    <row r="75" spans="2:26" ht="16.5" thickBot="1">
      <c r="B75" s="332" t="s">
        <v>80</v>
      </c>
      <c r="C75" s="332"/>
      <c r="D75" s="124">
        <v>0</v>
      </c>
      <c r="E75" s="124">
        <v>0</v>
      </c>
      <c r="F75" s="162">
        <v>5</v>
      </c>
      <c r="G75" s="130">
        <f>SUM(D75:F75)</f>
        <v>5</v>
      </c>
      <c r="H75" s="125"/>
      <c r="M75" s="214"/>
      <c r="N75" s="248"/>
      <c r="O75" s="173"/>
      <c r="P75" s="174"/>
      <c r="Q75" s="173"/>
      <c r="R75" s="173"/>
      <c r="S75" s="215"/>
      <c r="T75" s="173"/>
      <c r="U75" s="173"/>
      <c r="V75" s="173"/>
      <c r="W75" s="214"/>
      <c r="X75" s="215"/>
      <c r="Y75" s="173"/>
      <c r="Z75" s="173"/>
    </row>
    <row r="76" spans="2:26" ht="16.5" thickBot="1">
      <c r="B76" s="333" t="s">
        <v>81</v>
      </c>
      <c r="C76" s="333"/>
      <c r="D76" s="124">
        <v>0</v>
      </c>
      <c r="E76" s="124">
        <v>3</v>
      </c>
      <c r="F76" s="162">
        <v>16</v>
      </c>
      <c r="G76" s="130">
        <f>SUM(D76:F76)</f>
        <v>19</v>
      </c>
      <c r="H76" s="130">
        <f>SUM(G75:G76)</f>
        <v>24</v>
      </c>
      <c r="M76" s="214"/>
      <c r="N76" s="126" t="s">
        <v>84</v>
      </c>
      <c r="O76" s="359" t="s">
        <v>83</v>
      </c>
      <c r="P76" s="360"/>
      <c r="Q76" s="173"/>
      <c r="R76" s="214"/>
      <c r="S76" s="127" t="s">
        <v>84</v>
      </c>
      <c r="T76" s="359" t="s">
        <v>83</v>
      </c>
      <c r="U76" s="360"/>
      <c r="V76" s="173"/>
      <c r="W76" s="214"/>
      <c r="X76" s="127" t="s">
        <v>84</v>
      </c>
      <c r="Y76" s="359" t="s">
        <v>83</v>
      </c>
      <c r="Z76" s="360"/>
    </row>
    <row r="77" spans="2:26" ht="24.75" thickBot="1">
      <c r="B77" s="173"/>
      <c r="C77" s="173"/>
      <c r="M77" s="214"/>
      <c r="N77" s="216"/>
      <c r="O77" s="108" t="s">
        <v>106</v>
      </c>
      <c r="P77" s="199" t="s">
        <v>100</v>
      </c>
      <c r="Q77" s="173"/>
      <c r="R77" s="214"/>
      <c r="S77" s="217"/>
      <c r="T77" s="108" t="s">
        <v>106</v>
      </c>
      <c r="U77" s="199" t="s">
        <v>100</v>
      </c>
      <c r="V77" s="173"/>
      <c r="W77" s="214"/>
      <c r="X77" s="217"/>
      <c r="Y77" s="254" t="s">
        <v>137</v>
      </c>
      <c r="Z77" s="218" t="s">
        <v>100</v>
      </c>
    </row>
    <row r="78" spans="2:26" ht="16.5" thickBot="1">
      <c r="B78" s="343" t="s">
        <v>114</v>
      </c>
      <c r="C78" s="344"/>
      <c r="D78" s="190" t="s">
        <v>96</v>
      </c>
      <c r="E78" s="190" t="s">
        <v>97</v>
      </c>
      <c r="F78" s="191" t="s">
        <v>98</v>
      </c>
      <c r="M78" s="356" t="s">
        <v>101</v>
      </c>
      <c r="N78" s="245" t="s">
        <v>120</v>
      </c>
      <c r="O78" s="221"/>
      <c r="P78" s="235">
        <f>D72</f>
        <v>0</v>
      </c>
      <c r="Q78" s="173"/>
      <c r="R78" s="356" t="s">
        <v>101</v>
      </c>
      <c r="S78" s="245" t="s">
        <v>120</v>
      </c>
      <c r="T78" s="221"/>
      <c r="U78" s="234">
        <f>D76</f>
        <v>0</v>
      </c>
      <c r="V78" s="173"/>
      <c r="W78" s="356" t="s">
        <v>101</v>
      </c>
      <c r="X78" s="245" t="s">
        <v>120</v>
      </c>
      <c r="Y78" s="219"/>
      <c r="Z78" s="220">
        <f t="shared" ref="Z78:Z83" si="12">SUM(P78,U78)</f>
        <v>0</v>
      </c>
    </row>
    <row r="79" spans="2:26" ht="16.5" thickBot="1">
      <c r="B79" s="332" t="s">
        <v>80</v>
      </c>
      <c r="C79" s="332"/>
      <c r="D79" s="124">
        <f>SUM(D71,D75)</f>
        <v>0</v>
      </c>
      <c r="E79" s="124">
        <f t="shared" ref="E79:F79" si="13">SUM(E71,E75)</f>
        <v>0</v>
      </c>
      <c r="F79" s="124">
        <f t="shared" si="13"/>
        <v>16</v>
      </c>
      <c r="G79" s="130">
        <f>SUM(D79:F79)</f>
        <v>16</v>
      </c>
      <c r="H79" s="125"/>
      <c r="M79" s="357"/>
      <c r="N79" s="246" t="s">
        <v>97</v>
      </c>
      <c r="O79" s="225">
        <v>1950.7110109256555</v>
      </c>
      <c r="P79" s="236">
        <f>E72</f>
        <v>5</v>
      </c>
      <c r="Q79" s="173"/>
      <c r="R79" s="357"/>
      <c r="S79" s="246" t="s">
        <v>97</v>
      </c>
      <c r="T79" s="225">
        <v>1765.4013520134999</v>
      </c>
      <c r="U79" s="226">
        <f>E76</f>
        <v>3</v>
      </c>
      <c r="V79" s="173"/>
      <c r="W79" s="357"/>
      <c r="X79" s="246" t="s">
        <v>97</v>
      </c>
      <c r="Y79" s="223">
        <f>((O79*P79)+(T79*U79))/(P79+U79)</f>
        <v>1881.2198888335972</v>
      </c>
      <c r="Z79" s="224">
        <f t="shared" si="12"/>
        <v>8</v>
      </c>
    </row>
    <row r="80" spans="2:26" ht="16.5" thickBot="1">
      <c r="B80" s="333" t="s">
        <v>81</v>
      </c>
      <c r="C80" s="333"/>
      <c r="D80" s="124">
        <f>SUM(D72,D76)</f>
        <v>0</v>
      </c>
      <c r="E80" s="124">
        <f t="shared" ref="E80:F80" si="14">SUM(E72,E76)</f>
        <v>8</v>
      </c>
      <c r="F80" s="124">
        <f t="shared" si="14"/>
        <v>90</v>
      </c>
      <c r="G80" s="130">
        <f>SUM(D80:F80)</f>
        <v>98</v>
      </c>
      <c r="H80" s="130">
        <f>SUM(G79:G80)</f>
        <v>114</v>
      </c>
      <c r="M80" s="358"/>
      <c r="N80" s="247" t="s">
        <v>98</v>
      </c>
      <c r="O80" s="231">
        <v>1748.1480183625683</v>
      </c>
      <c r="P80" s="237">
        <f>F72</f>
        <v>74</v>
      </c>
      <c r="Q80" s="173"/>
      <c r="R80" s="358"/>
      <c r="S80" s="247" t="s">
        <v>98</v>
      </c>
      <c r="T80" s="231">
        <v>1639.5732810159088</v>
      </c>
      <c r="U80" s="232">
        <f>F76</f>
        <v>16</v>
      </c>
      <c r="V80" s="173"/>
      <c r="W80" s="358"/>
      <c r="X80" s="247" t="s">
        <v>98</v>
      </c>
      <c r="Y80" s="229">
        <f>((O80*P80)+(T80*U80))/(P80+U80)</f>
        <v>1728.8458428342733</v>
      </c>
      <c r="Z80" s="233">
        <f t="shared" si="12"/>
        <v>90</v>
      </c>
    </row>
    <row r="81" spans="2:26">
      <c r="B81" s="173"/>
      <c r="C81" s="173"/>
      <c r="M81" s="356" t="s">
        <v>89</v>
      </c>
      <c r="N81" s="245" t="s">
        <v>120</v>
      </c>
      <c r="O81" s="238"/>
      <c r="P81" s="239">
        <f>D71</f>
        <v>0</v>
      </c>
      <c r="Q81" s="173"/>
      <c r="R81" s="356" t="s">
        <v>89</v>
      </c>
      <c r="S81" s="245" t="s">
        <v>120</v>
      </c>
      <c r="T81" s="238"/>
      <c r="U81" s="240">
        <f>D75</f>
        <v>0</v>
      </c>
      <c r="V81" s="173"/>
      <c r="W81" s="356" t="s">
        <v>89</v>
      </c>
      <c r="X81" s="245" t="s">
        <v>120</v>
      </c>
      <c r="Y81" s="219"/>
      <c r="Z81" s="220">
        <f t="shared" si="12"/>
        <v>0</v>
      </c>
    </row>
    <row r="82" spans="2:26">
      <c r="M82" s="357"/>
      <c r="N82" s="246" t="s">
        <v>97</v>
      </c>
      <c r="O82" s="225"/>
      <c r="P82" s="236">
        <f>E71</f>
        <v>0</v>
      </c>
      <c r="Q82" s="173"/>
      <c r="R82" s="357"/>
      <c r="S82" s="246" t="s">
        <v>97</v>
      </c>
      <c r="T82" s="225"/>
      <c r="U82" s="226">
        <f>E75</f>
        <v>0</v>
      </c>
      <c r="V82" s="173"/>
      <c r="W82" s="357"/>
      <c r="X82" s="246" t="s">
        <v>97</v>
      </c>
      <c r="Y82" s="223"/>
      <c r="Z82" s="224">
        <f t="shared" si="12"/>
        <v>0</v>
      </c>
    </row>
    <row r="83" spans="2:26" ht="16.5" thickBot="1">
      <c r="M83" s="358"/>
      <c r="N83" s="247" t="s">
        <v>98</v>
      </c>
      <c r="O83" s="231">
        <v>2656.3168613889065</v>
      </c>
      <c r="P83" s="237">
        <f>F71</f>
        <v>11</v>
      </c>
      <c r="Q83" s="173"/>
      <c r="R83" s="358"/>
      <c r="S83" s="247" t="s">
        <v>98</v>
      </c>
      <c r="T83" s="231">
        <v>2679.2135194000002</v>
      </c>
      <c r="U83" s="241">
        <v>19</v>
      </c>
      <c r="V83" s="173"/>
      <c r="W83" s="358"/>
      <c r="X83" s="247" t="s">
        <v>98</v>
      </c>
      <c r="Y83" s="229">
        <f>((O83*P83)+(T83*U83))/(P83+U83)</f>
        <v>2670.8180781292663</v>
      </c>
      <c r="Z83" s="230">
        <f t="shared" si="12"/>
        <v>30</v>
      </c>
    </row>
    <row r="84" spans="2:26" ht="16.5" thickBot="1">
      <c r="B84" s="334" t="s">
        <v>94</v>
      </c>
      <c r="C84" s="335"/>
      <c r="D84" s="121" t="s">
        <v>132</v>
      </c>
      <c r="E84" s="121" t="s">
        <v>133</v>
      </c>
      <c r="F84" s="121" t="s">
        <v>134</v>
      </c>
      <c r="G84" s="121" t="s">
        <v>135</v>
      </c>
      <c r="H84" s="122" t="s">
        <v>136</v>
      </c>
    </row>
    <row r="85" spans="2:26" ht="16.5" thickBot="1">
      <c r="B85" s="332" t="s">
        <v>80</v>
      </c>
      <c r="C85" s="332"/>
      <c r="D85" s="124">
        <v>11</v>
      </c>
      <c r="E85" s="124"/>
      <c r="F85" s="124"/>
      <c r="G85" s="124"/>
      <c r="H85" s="162"/>
      <c r="I85" s="130">
        <f>SUM(D85:H85)</f>
        <v>11</v>
      </c>
      <c r="J85" s="125"/>
    </row>
    <row r="86" spans="2:26" ht="16.5" thickBot="1">
      <c r="B86" s="333" t="s">
        <v>81</v>
      </c>
      <c r="C86" s="333"/>
      <c r="D86" s="124">
        <v>79</v>
      </c>
      <c r="E86" s="124"/>
      <c r="F86" s="124"/>
      <c r="G86" s="124"/>
      <c r="H86" s="162"/>
      <c r="I86" s="130">
        <f>SUM(D86:H86)</f>
        <v>79</v>
      </c>
      <c r="J86" s="206">
        <f>SUM(I85:I86)</f>
        <v>90</v>
      </c>
      <c r="O86" s="376"/>
    </row>
    <row r="87" spans="2:26" ht="16.5" thickBot="1">
      <c r="B87" s="173"/>
      <c r="C87" s="173"/>
    </row>
    <row r="88" spans="2:26" ht="16.5" thickBot="1">
      <c r="B88" s="336" t="s">
        <v>113</v>
      </c>
      <c r="C88" s="337"/>
      <c r="D88" s="139" t="s">
        <v>132</v>
      </c>
      <c r="E88" s="139" t="s">
        <v>133</v>
      </c>
      <c r="F88" s="139" t="s">
        <v>134</v>
      </c>
      <c r="G88" s="139" t="s">
        <v>135</v>
      </c>
      <c r="H88" s="140" t="s">
        <v>136</v>
      </c>
    </row>
    <row r="89" spans="2:26" ht="16.5" thickBot="1">
      <c r="B89" s="332" t="s">
        <v>80</v>
      </c>
      <c r="C89" s="332"/>
      <c r="D89" s="124">
        <v>5</v>
      </c>
      <c r="E89" s="124"/>
      <c r="F89" s="124"/>
      <c r="G89" s="124"/>
      <c r="H89" s="162"/>
      <c r="I89" s="130">
        <f>SUM(D89:H89)</f>
        <v>5</v>
      </c>
      <c r="J89" s="125"/>
      <c r="O89" s="378"/>
    </row>
    <row r="90" spans="2:26" ht="16.5" thickBot="1">
      <c r="B90" s="333" t="s">
        <v>81</v>
      </c>
      <c r="C90" s="333"/>
      <c r="D90" s="124">
        <v>19</v>
      </c>
      <c r="E90" s="124"/>
      <c r="F90" s="124"/>
      <c r="G90" s="124"/>
      <c r="H90" s="162"/>
      <c r="I90" s="130">
        <f>SUM(D90:H90)</f>
        <v>19</v>
      </c>
      <c r="J90" s="206">
        <f>SUM(I89:I90)</f>
        <v>24</v>
      </c>
    </row>
    <row r="91" spans="2:26" ht="16.5" thickBot="1">
      <c r="B91" s="173"/>
      <c r="C91" s="173"/>
    </row>
    <row r="92" spans="2:26" ht="16.5" thickBot="1">
      <c r="B92" s="338" t="s">
        <v>139</v>
      </c>
      <c r="C92" s="339"/>
      <c r="D92" s="190" t="s">
        <v>132</v>
      </c>
      <c r="E92" s="190" t="s">
        <v>133</v>
      </c>
      <c r="F92" s="190" t="s">
        <v>134</v>
      </c>
      <c r="G92" s="190" t="s">
        <v>135</v>
      </c>
      <c r="H92" s="191" t="s">
        <v>136</v>
      </c>
      <c r="I92" s="200"/>
    </row>
    <row r="93" spans="2:26" ht="16.5" thickBot="1">
      <c r="B93" s="332" t="s">
        <v>80</v>
      </c>
      <c r="C93" s="332"/>
      <c r="D93" s="124">
        <f>D85+D89</f>
        <v>16</v>
      </c>
      <c r="E93" s="124">
        <f t="shared" ref="E93:H93" si="15">E85+E89</f>
        <v>0</v>
      </c>
      <c r="F93" s="124">
        <f t="shared" si="15"/>
        <v>0</v>
      </c>
      <c r="G93" s="124">
        <f t="shared" si="15"/>
        <v>0</v>
      </c>
      <c r="H93" s="124">
        <f t="shared" si="15"/>
        <v>0</v>
      </c>
      <c r="I93" s="130">
        <f>SUM(D93:H93)</f>
        <v>16</v>
      </c>
      <c r="J93" s="125"/>
    </row>
    <row r="94" spans="2:26" ht="16.5" thickBot="1">
      <c r="B94" s="333" t="s">
        <v>81</v>
      </c>
      <c r="C94" s="333"/>
      <c r="D94" s="124">
        <f>D86+D90</f>
        <v>98</v>
      </c>
      <c r="E94" s="124">
        <f t="shared" ref="E94:H94" si="16">E86+E90</f>
        <v>0</v>
      </c>
      <c r="F94" s="124">
        <f t="shared" si="16"/>
        <v>0</v>
      </c>
      <c r="G94" s="124">
        <f t="shared" si="16"/>
        <v>0</v>
      </c>
      <c r="H94" s="124">
        <f t="shared" si="16"/>
        <v>0</v>
      </c>
      <c r="I94" s="130">
        <f>SUM(D94:H94)</f>
        <v>98</v>
      </c>
      <c r="J94" s="206">
        <f>SUM(I93:I94)</f>
        <v>114</v>
      </c>
    </row>
    <row r="96" spans="2:26">
      <c r="B96" s="361" t="s">
        <v>54</v>
      </c>
      <c r="C96" s="361"/>
      <c r="D96" s="361"/>
      <c r="E96" s="361"/>
      <c r="F96" s="361"/>
      <c r="G96" s="361"/>
      <c r="H96" s="361"/>
      <c r="I96" s="361"/>
    </row>
    <row r="97" spans="2:9">
      <c r="B97" s="361"/>
      <c r="C97" s="361"/>
      <c r="D97" s="361"/>
      <c r="E97" s="361"/>
      <c r="F97" s="361"/>
      <c r="G97" s="361"/>
      <c r="H97" s="361"/>
      <c r="I97" s="361"/>
    </row>
    <row r="98" spans="2:9">
      <c r="B98" s="361"/>
      <c r="C98" s="361"/>
      <c r="D98" s="361"/>
      <c r="E98" s="361"/>
      <c r="F98" s="361"/>
      <c r="G98" s="361"/>
      <c r="H98" s="361"/>
      <c r="I98" s="361"/>
    </row>
    <row r="99" spans="2:9">
      <c r="B99" s="242"/>
      <c r="C99" s="242"/>
      <c r="D99" s="200"/>
      <c r="E99" s="200"/>
      <c r="F99" s="200"/>
      <c r="G99" s="200"/>
      <c r="H99" s="200"/>
    </row>
    <row r="100" spans="2:9">
      <c r="B100" s="242"/>
    </row>
    <row r="101" spans="2:9">
      <c r="B101" s="179"/>
    </row>
  </sheetData>
  <mergeCells count="110">
    <mergeCell ref="O5:P5"/>
    <mergeCell ref="M7:M11"/>
    <mergeCell ref="M12:M16"/>
    <mergeCell ref="T5:U5"/>
    <mergeCell ref="R7:R9"/>
    <mergeCell ref="R10:R12"/>
    <mergeCell ref="M42:M44"/>
    <mergeCell ref="R42:R44"/>
    <mergeCell ref="O21:P21"/>
    <mergeCell ref="T21:U21"/>
    <mergeCell ref="M39:M41"/>
    <mergeCell ref="R39:R41"/>
    <mergeCell ref="W39:W41"/>
    <mergeCell ref="M28:M32"/>
    <mergeCell ref="R28:R32"/>
    <mergeCell ref="W28:W32"/>
    <mergeCell ref="O37:P37"/>
    <mergeCell ref="T37:U37"/>
    <mergeCell ref="B96:I98"/>
    <mergeCell ref="B78:C78"/>
    <mergeCell ref="B79:C79"/>
    <mergeCell ref="B80:C80"/>
    <mergeCell ref="B84:C84"/>
    <mergeCell ref="B93:C93"/>
    <mergeCell ref="B94:C94"/>
    <mergeCell ref="B85:C85"/>
    <mergeCell ref="B86:C86"/>
    <mergeCell ref="B88:C88"/>
    <mergeCell ref="B89:C89"/>
    <mergeCell ref="B90:C90"/>
    <mergeCell ref="B92:C92"/>
    <mergeCell ref="B64:C64"/>
    <mergeCell ref="N56:P56"/>
    <mergeCell ref="B66:C66"/>
    <mergeCell ref="B75:C75"/>
    <mergeCell ref="B76:C76"/>
    <mergeCell ref="Y21:Z21"/>
    <mergeCell ref="M23:M27"/>
    <mergeCell ref="R23:R27"/>
    <mergeCell ref="W23:W27"/>
    <mergeCell ref="M81:M83"/>
    <mergeCell ref="R81:R83"/>
    <mergeCell ref="W81:W83"/>
    <mergeCell ref="Y76:Z76"/>
    <mergeCell ref="M78:M80"/>
    <mergeCell ref="R78:R80"/>
    <mergeCell ref="W78:W80"/>
    <mergeCell ref="M67:M71"/>
    <mergeCell ref="R67:R71"/>
    <mergeCell ref="W67:W71"/>
    <mergeCell ref="O76:P76"/>
    <mergeCell ref="T76:U76"/>
    <mergeCell ref="O60:P60"/>
    <mergeCell ref="T60:U60"/>
    <mergeCell ref="Y60:Z60"/>
    <mergeCell ref="M62:M66"/>
    <mergeCell ref="R62:R66"/>
    <mergeCell ref="W62:W66"/>
    <mergeCell ref="W42:W44"/>
    <mergeCell ref="Y37:Z37"/>
    <mergeCell ref="B8:C8"/>
    <mergeCell ref="B18:E18"/>
    <mergeCell ref="B2:L2"/>
    <mergeCell ref="B67:C67"/>
    <mergeCell ref="B68:C68"/>
    <mergeCell ref="B70:C70"/>
    <mergeCell ref="B71:C71"/>
    <mergeCell ref="B72:C72"/>
    <mergeCell ref="B74:C74"/>
    <mergeCell ref="B5:C5"/>
    <mergeCell ref="B6:C6"/>
    <mergeCell ref="B4:C4"/>
    <mergeCell ref="B20:C20"/>
    <mergeCell ref="B28:C28"/>
    <mergeCell ref="B29:C29"/>
    <mergeCell ref="B31:C31"/>
    <mergeCell ref="B32:C32"/>
    <mergeCell ref="B33:C33"/>
    <mergeCell ref="B35:C35"/>
    <mergeCell ref="B36:C36"/>
    <mergeCell ref="B37:C37"/>
    <mergeCell ref="B39:C39"/>
    <mergeCell ref="B63:C63"/>
    <mergeCell ref="B53:C53"/>
    <mergeCell ref="B24:C24"/>
    <mergeCell ref="B25:C25"/>
    <mergeCell ref="B27:C27"/>
    <mergeCell ref="B9:C9"/>
    <mergeCell ref="B10:C10"/>
    <mergeCell ref="B12:C12"/>
    <mergeCell ref="B13:C13"/>
    <mergeCell ref="B14:C14"/>
    <mergeCell ref="B19:C19"/>
    <mergeCell ref="B21:C21"/>
    <mergeCell ref="B23:C23"/>
    <mergeCell ref="B40:C40"/>
    <mergeCell ref="B41:C41"/>
    <mergeCell ref="B43:C43"/>
    <mergeCell ref="B44:C44"/>
    <mergeCell ref="B45:C45"/>
    <mergeCell ref="B47:C47"/>
    <mergeCell ref="B62:C62"/>
    <mergeCell ref="B48:C48"/>
    <mergeCell ref="B49:C49"/>
    <mergeCell ref="B51:C51"/>
    <mergeCell ref="B52:C52"/>
    <mergeCell ref="B56:F56"/>
    <mergeCell ref="B58:C58"/>
    <mergeCell ref="B59:C59"/>
    <mergeCell ref="B60:C60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5"/>
  <sheetViews>
    <sheetView showGridLines="0" showRowColHeaders="0" zoomScaleNormal="100" workbookViewId="0">
      <selection activeCell="L39" sqref="L39"/>
    </sheetView>
  </sheetViews>
  <sheetFormatPr defaultRowHeight="12.75"/>
  <cols>
    <col min="1" max="1" width="7" style="44" customWidth="1"/>
    <col min="2" max="2" width="44.28515625" style="44" customWidth="1"/>
    <col min="3" max="3" width="9.140625" style="44"/>
    <col min="4" max="4" width="15.7109375" style="44" customWidth="1"/>
    <col min="5" max="5" width="16.85546875" style="44" customWidth="1"/>
    <col min="6" max="6" width="16" style="44" customWidth="1"/>
    <col min="7" max="7" width="21.85546875" style="44" customWidth="1"/>
    <col min="8" max="16384" width="9.140625" style="44"/>
  </cols>
  <sheetData>
    <row r="1" spans="2:8" ht="40.5" customHeight="1" thickBot="1">
      <c r="B1" s="366" t="s">
        <v>23</v>
      </c>
      <c r="C1" s="366"/>
      <c r="D1" s="366"/>
      <c r="E1" s="366"/>
      <c r="F1" s="49"/>
      <c r="G1" s="49"/>
      <c r="H1" s="49"/>
    </row>
    <row r="2" spans="2:8" ht="48.75" customHeight="1" thickBot="1">
      <c r="B2" s="55" t="s">
        <v>24</v>
      </c>
      <c r="C2" s="56" t="s">
        <v>25</v>
      </c>
      <c r="D2" s="56" t="s">
        <v>26</v>
      </c>
      <c r="E2" s="56" t="s">
        <v>27</v>
      </c>
      <c r="F2" s="56" t="s">
        <v>28</v>
      </c>
      <c r="G2" s="57" t="s">
        <v>29</v>
      </c>
      <c r="H2" s="58" t="s">
        <v>30</v>
      </c>
    </row>
    <row r="3" spans="2:8">
      <c r="B3" s="59" t="s">
        <v>31</v>
      </c>
      <c r="C3" s="53">
        <v>6</v>
      </c>
      <c r="D3" s="53">
        <v>5</v>
      </c>
      <c r="E3" s="53">
        <v>4</v>
      </c>
      <c r="F3" s="53">
        <v>3</v>
      </c>
      <c r="G3" s="54">
        <v>2</v>
      </c>
      <c r="H3" s="60">
        <v>1</v>
      </c>
    </row>
    <row r="4" spans="2:8" ht="15.75">
      <c r="B4" s="61" t="s">
        <v>32</v>
      </c>
      <c r="C4" s="11">
        <v>60</v>
      </c>
      <c r="D4" s="11">
        <v>60</v>
      </c>
      <c r="E4" s="11">
        <v>60</v>
      </c>
      <c r="F4" s="11">
        <v>60</v>
      </c>
      <c r="G4" s="11">
        <v>60</v>
      </c>
      <c r="H4" s="62">
        <v>60</v>
      </c>
    </row>
    <row r="5" spans="2:8" ht="15">
      <c r="B5" s="61" t="s">
        <v>33</v>
      </c>
      <c r="C5" s="12">
        <v>2</v>
      </c>
      <c r="D5" s="12">
        <v>1.8</v>
      </c>
      <c r="E5" s="12">
        <v>1.5</v>
      </c>
      <c r="F5" s="12">
        <v>1.2</v>
      </c>
      <c r="G5" s="12">
        <v>0.9</v>
      </c>
      <c r="H5" s="63">
        <v>0.8</v>
      </c>
    </row>
    <row r="6" spans="2:8">
      <c r="B6" s="64" t="s">
        <v>34</v>
      </c>
      <c r="C6" s="102"/>
      <c r="D6" s="364" t="s">
        <v>35</v>
      </c>
      <c r="E6" s="364"/>
      <c r="F6" s="364"/>
      <c r="G6" s="364"/>
      <c r="H6" s="365"/>
    </row>
    <row r="7" spans="2:8">
      <c r="B7" s="65" t="s">
        <v>36</v>
      </c>
      <c r="C7" s="13">
        <v>100</v>
      </c>
      <c r="D7" s="13">
        <v>100</v>
      </c>
      <c r="E7" s="13">
        <v>100</v>
      </c>
      <c r="F7" s="13">
        <v>100</v>
      </c>
      <c r="G7" s="13">
        <v>100</v>
      </c>
      <c r="H7" s="66">
        <v>100</v>
      </c>
    </row>
    <row r="8" spans="2:8">
      <c r="B8" s="65" t="s">
        <v>37</v>
      </c>
      <c r="C8" s="15">
        <v>85</v>
      </c>
      <c r="D8" s="15">
        <v>87</v>
      </c>
      <c r="E8" s="15">
        <v>90</v>
      </c>
      <c r="F8" s="15">
        <v>95</v>
      </c>
      <c r="G8" s="15">
        <v>97</v>
      </c>
      <c r="H8" s="67">
        <v>100</v>
      </c>
    </row>
    <row r="9" spans="2:8">
      <c r="B9" s="65" t="s">
        <v>38</v>
      </c>
      <c r="C9" s="15">
        <v>70</v>
      </c>
      <c r="D9" s="15">
        <v>75</v>
      </c>
      <c r="E9" s="15">
        <v>80</v>
      </c>
      <c r="F9" s="15">
        <v>85</v>
      </c>
      <c r="G9" s="15">
        <v>95</v>
      </c>
      <c r="H9" s="67">
        <v>100</v>
      </c>
    </row>
    <row r="10" spans="2:8">
      <c r="B10" s="65" t="s">
        <v>39</v>
      </c>
      <c r="C10" s="15">
        <v>60</v>
      </c>
      <c r="D10" s="15">
        <v>62</v>
      </c>
      <c r="E10" s="15">
        <v>65</v>
      </c>
      <c r="F10" s="15">
        <v>75</v>
      </c>
      <c r="G10" s="15">
        <v>90</v>
      </c>
      <c r="H10" s="67">
        <v>95</v>
      </c>
    </row>
    <row r="11" spans="2:8">
      <c r="B11" s="65" t="s">
        <v>40</v>
      </c>
      <c r="C11" s="15">
        <v>50</v>
      </c>
      <c r="D11" s="15">
        <v>52</v>
      </c>
      <c r="E11" s="15">
        <v>55</v>
      </c>
      <c r="F11" s="15">
        <v>70</v>
      </c>
      <c r="G11" s="15">
        <v>85</v>
      </c>
      <c r="H11" s="67">
        <v>90</v>
      </c>
    </row>
    <row r="12" spans="2:8">
      <c r="B12" s="65" t="s">
        <v>41</v>
      </c>
      <c r="C12" s="15">
        <v>30</v>
      </c>
      <c r="D12" s="15">
        <v>37</v>
      </c>
      <c r="E12" s="15">
        <v>45</v>
      </c>
      <c r="F12" s="14">
        <v>60</v>
      </c>
      <c r="G12" s="14">
        <v>75</v>
      </c>
      <c r="H12" s="67">
        <v>85</v>
      </c>
    </row>
    <row r="13" spans="2:8">
      <c r="B13" s="65" t="s">
        <v>42</v>
      </c>
      <c r="C13" s="13">
        <v>0</v>
      </c>
      <c r="D13" s="13">
        <v>5</v>
      </c>
      <c r="E13" s="13">
        <v>10</v>
      </c>
      <c r="F13" s="13">
        <v>50</v>
      </c>
      <c r="G13" s="47">
        <v>60</v>
      </c>
      <c r="H13" s="68">
        <v>65</v>
      </c>
    </row>
    <row r="14" spans="2:8" ht="13.5" thickBot="1">
      <c r="B14" s="69" t="s">
        <v>43</v>
      </c>
      <c r="C14" s="70">
        <v>0</v>
      </c>
      <c r="D14" s="70">
        <v>0</v>
      </c>
      <c r="E14" s="70">
        <v>0</v>
      </c>
      <c r="F14" s="70">
        <v>0</v>
      </c>
      <c r="G14" s="70">
        <v>40</v>
      </c>
      <c r="H14" s="71">
        <v>50</v>
      </c>
    </row>
    <row r="15" spans="2:8" ht="13.5" thickBot="1">
      <c r="B15" s="46"/>
      <c r="C15" s="45"/>
      <c r="D15" s="45"/>
      <c r="E15" s="45"/>
      <c r="F15" s="45"/>
      <c r="G15" s="45"/>
      <c r="H15" s="45"/>
    </row>
    <row r="16" spans="2:8" ht="16.5" thickBot="1">
      <c r="B16" s="50" t="s">
        <v>44</v>
      </c>
      <c r="C16" s="51">
        <v>40</v>
      </c>
      <c r="D16" s="51">
        <v>40</v>
      </c>
      <c r="E16" s="51">
        <v>40</v>
      </c>
      <c r="F16" s="51">
        <v>40</v>
      </c>
      <c r="G16" s="51">
        <v>40</v>
      </c>
      <c r="H16" s="52">
        <v>40</v>
      </c>
    </row>
    <row r="17" spans="2:8">
      <c r="B17" s="72" t="s">
        <v>33</v>
      </c>
      <c r="C17" s="103">
        <v>0.6</v>
      </c>
      <c r="D17" s="103">
        <v>0.7</v>
      </c>
      <c r="E17" s="103">
        <v>0.8</v>
      </c>
      <c r="F17" s="103">
        <v>1</v>
      </c>
      <c r="G17" s="103">
        <v>1</v>
      </c>
      <c r="H17" s="104">
        <v>1</v>
      </c>
    </row>
    <row r="18" spans="2:8">
      <c r="B18" s="65" t="s">
        <v>45</v>
      </c>
      <c r="C18" s="13">
        <v>5</v>
      </c>
      <c r="D18" s="13">
        <v>5</v>
      </c>
      <c r="E18" s="13">
        <v>5</v>
      </c>
      <c r="F18" s="13">
        <v>5</v>
      </c>
      <c r="G18" s="13">
        <v>5</v>
      </c>
      <c r="H18" s="66">
        <v>5</v>
      </c>
    </row>
    <row r="19" spans="2:8">
      <c r="B19" s="65" t="s">
        <v>46</v>
      </c>
      <c r="C19" s="13">
        <v>4</v>
      </c>
      <c r="D19" s="13">
        <v>4</v>
      </c>
      <c r="E19" s="13">
        <v>4</v>
      </c>
      <c r="F19" s="13">
        <v>4</v>
      </c>
      <c r="G19" s="13">
        <v>4</v>
      </c>
      <c r="H19" s="66">
        <v>4</v>
      </c>
    </row>
    <row r="20" spans="2:8">
      <c r="B20" s="65" t="s">
        <v>47</v>
      </c>
      <c r="C20" s="13">
        <v>3</v>
      </c>
      <c r="D20" s="13">
        <v>3</v>
      </c>
      <c r="E20" s="13">
        <v>3</v>
      </c>
      <c r="F20" s="13">
        <v>3</v>
      </c>
      <c r="G20" s="13">
        <v>3</v>
      </c>
      <c r="H20" s="66">
        <v>3</v>
      </c>
    </row>
    <row r="21" spans="2:8">
      <c r="B21" s="65" t="s">
        <v>48</v>
      </c>
      <c r="C21" s="13">
        <v>1</v>
      </c>
      <c r="D21" s="13">
        <v>1</v>
      </c>
      <c r="E21" s="13">
        <v>1</v>
      </c>
      <c r="F21" s="13">
        <v>1</v>
      </c>
      <c r="G21" s="13">
        <v>1</v>
      </c>
      <c r="H21" s="66">
        <v>1</v>
      </c>
    </row>
    <row r="22" spans="2:8" ht="13.5" thickBot="1">
      <c r="B22" s="69" t="s">
        <v>49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4">
        <v>0</v>
      </c>
    </row>
    <row r="23" spans="2:8" ht="27.75" customHeight="1">
      <c r="C23" s="16"/>
      <c r="D23" s="16"/>
      <c r="E23" s="16"/>
      <c r="F23" s="16"/>
      <c r="G23" s="16"/>
      <c r="H23" s="16"/>
    </row>
    <row r="24" spans="2:8" ht="31.5" customHeight="1" thickBot="1">
      <c r="B24" s="366" t="s">
        <v>50</v>
      </c>
      <c r="C24" s="366"/>
      <c r="D24" s="366"/>
      <c r="E24" s="366"/>
      <c r="F24" s="16"/>
      <c r="G24" s="16"/>
      <c r="H24" s="16"/>
    </row>
    <row r="25" spans="2:8" ht="26.25" thickBot="1">
      <c r="B25" s="82" t="s">
        <v>24</v>
      </c>
      <c r="C25" s="83" t="s">
        <v>25</v>
      </c>
      <c r="D25" s="83" t="s">
        <v>26</v>
      </c>
      <c r="E25" s="83" t="s">
        <v>51</v>
      </c>
      <c r="F25" s="83" t="s">
        <v>52</v>
      </c>
      <c r="G25" s="84" t="s">
        <v>53</v>
      </c>
      <c r="H25" s="85" t="s">
        <v>30</v>
      </c>
    </row>
    <row r="26" spans="2:8">
      <c r="B26" s="78" t="s">
        <v>31</v>
      </c>
      <c r="C26" s="79">
        <v>6</v>
      </c>
      <c r="D26" s="79">
        <v>5</v>
      </c>
      <c r="E26" s="79">
        <v>4</v>
      </c>
      <c r="F26" s="79">
        <v>3</v>
      </c>
      <c r="G26" s="80">
        <v>2</v>
      </c>
      <c r="H26" s="81">
        <v>1</v>
      </c>
    </row>
    <row r="27" spans="2:8" ht="15.75">
      <c r="B27" s="61" t="s">
        <v>32</v>
      </c>
      <c r="C27" s="11">
        <v>60</v>
      </c>
      <c r="D27" s="11">
        <v>60</v>
      </c>
      <c r="E27" s="11">
        <v>60</v>
      </c>
      <c r="F27" s="11">
        <v>60</v>
      </c>
      <c r="G27" s="11">
        <v>60</v>
      </c>
      <c r="H27" s="62">
        <v>60</v>
      </c>
    </row>
    <row r="28" spans="2:8" ht="15">
      <c r="B28" s="61" t="s">
        <v>33</v>
      </c>
      <c r="C28" s="12">
        <v>2</v>
      </c>
      <c r="D28" s="12">
        <v>1.8</v>
      </c>
      <c r="E28" s="12">
        <v>1.5</v>
      </c>
      <c r="F28" s="12">
        <v>1.2</v>
      </c>
      <c r="G28" s="12">
        <v>0.9</v>
      </c>
      <c r="H28" s="63">
        <v>0.8</v>
      </c>
    </row>
    <row r="29" spans="2:8">
      <c r="B29" s="64" t="s">
        <v>34</v>
      </c>
      <c r="C29" s="48"/>
      <c r="D29" s="364" t="s">
        <v>35</v>
      </c>
      <c r="E29" s="364"/>
      <c r="F29" s="364"/>
      <c r="G29" s="364"/>
      <c r="H29" s="365"/>
    </row>
    <row r="30" spans="2:8">
      <c r="B30" s="65" t="s">
        <v>36</v>
      </c>
      <c r="C30" s="13">
        <v>100</v>
      </c>
      <c r="D30" s="13">
        <v>100</v>
      </c>
      <c r="E30" s="13">
        <v>100</v>
      </c>
      <c r="F30" s="13">
        <v>100</v>
      </c>
      <c r="G30" s="13">
        <v>100</v>
      </c>
      <c r="H30" s="66">
        <v>100</v>
      </c>
    </row>
    <row r="31" spans="2:8">
      <c r="B31" s="65" t="s">
        <v>37</v>
      </c>
      <c r="C31" s="15">
        <v>85</v>
      </c>
      <c r="D31" s="15">
        <v>87</v>
      </c>
      <c r="E31" s="15">
        <v>90</v>
      </c>
      <c r="F31" s="15">
        <v>95</v>
      </c>
      <c r="G31" s="15">
        <v>97</v>
      </c>
      <c r="H31" s="67">
        <v>100</v>
      </c>
    </row>
    <row r="32" spans="2:8">
      <c r="B32" s="65" t="s">
        <v>38</v>
      </c>
      <c r="C32" s="15">
        <v>70</v>
      </c>
      <c r="D32" s="15">
        <v>75</v>
      </c>
      <c r="E32" s="15">
        <v>80</v>
      </c>
      <c r="F32" s="15">
        <v>85</v>
      </c>
      <c r="G32" s="15">
        <v>95</v>
      </c>
      <c r="H32" s="67">
        <v>100</v>
      </c>
    </row>
    <row r="33" spans="2:8">
      <c r="B33" s="65" t="s">
        <v>39</v>
      </c>
      <c r="C33" s="15">
        <v>60</v>
      </c>
      <c r="D33" s="15">
        <v>62</v>
      </c>
      <c r="E33" s="15">
        <v>65</v>
      </c>
      <c r="F33" s="15">
        <v>75</v>
      </c>
      <c r="G33" s="15">
        <v>90</v>
      </c>
      <c r="H33" s="67">
        <v>95</v>
      </c>
    </row>
    <row r="34" spans="2:8">
      <c r="B34" s="65" t="s">
        <v>40</v>
      </c>
      <c r="C34" s="15">
        <v>50</v>
      </c>
      <c r="D34" s="15">
        <v>52</v>
      </c>
      <c r="E34" s="15">
        <v>55</v>
      </c>
      <c r="F34" s="15">
        <v>70</v>
      </c>
      <c r="G34" s="15">
        <v>85</v>
      </c>
      <c r="H34" s="67">
        <v>90</v>
      </c>
    </row>
    <row r="35" spans="2:8">
      <c r="B35" s="65" t="s">
        <v>41</v>
      </c>
      <c r="C35" s="15">
        <v>30</v>
      </c>
      <c r="D35" s="15">
        <v>37</v>
      </c>
      <c r="E35" s="15">
        <v>45</v>
      </c>
      <c r="F35" s="14">
        <v>60</v>
      </c>
      <c r="G35" s="14">
        <v>75</v>
      </c>
      <c r="H35" s="67">
        <v>85</v>
      </c>
    </row>
    <row r="36" spans="2:8">
      <c r="B36" s="65" t="s">
        <v>42</v>
      </c>
      <c r="C36" s="13">
        <v>0</v>
      </c>
      <c r="D36" s="13">
        <v>5</v>
      </c>
      <c r="E36" s="13">
        <v>10</v>
      </c>
      <c r="F36" s="13">
        <v>50</v>
      </c>
      <c r="G36" s="47">
        <v>60</v>
      </c>
      <c r="H36" s="68">
        <v>65</v>
      </c>
    </row>
    <row r="37" spans="2:8" ht="13.5" thickBot="1">
      <c r="B37" s="69" t="s">
        <v>43</v>
      </c>
      <c r="C37" s="98">
        <v>0</v>
      </c>
      <c r="D37" s="98">
        <v>0</v>
      </c>
      <c r="E37" s="98">
        <v>0</v>
      </c>
      <c r="F37" s="98">
        <v>0</v>
      </c>
      <c r="G37" s="98">
        <v>40</v>
      </c>
      <c r="H37" s="99">
        <v>50</v>
      </c>
    </row>
    <row r="38" spans="2:8" ht="13.5" thickBot="1">
      <c r="B38" s="46"/>
      <c r="C38" s="45"/>
      <c r="D38" s="45"/>
      <c r="E38" s="45"/>
      <c r="F38" s="45"/>
      <c r="G38" s="45"/>
      <c r="H38" s="45"/>
    </row>
    <row r="39" spans="2:8" ht="15.75">
      <c r="B39" s="75" t="s">
        <v>44</v>
      </c>
      <c r="C39" s="76">
        <v>40</v>
      </c>
      <c r="D39" s="76">
        <v>40</v>
      </c>
      <c r="E39" s="76">
        <v>40</v>
      </c>
      <c r="F39" s="76">
        <v>40</v>
      </c>
      <c r="G39" s="76">
        <v>40</v>
      </c>
      <c r="H39" s="77">
        <v>40</v>
      </c>
    </row>
    <row r="40" spans="2:8">
      <c r="B40" s="61" t="s">
        <v>33</v>
      </c>
      <c r="C40" s="100">
        <v>0.6</v>
      </c>
      <c r="D40" s="100">
        <v>0.7</v>
      </c>
      <c r="E40" s="100">
        <v>0.8</v>
      </c>
      <c r="F40" s="100">
        <v>1</v>
      </c>
      <c r="G40" s="100">
        <v>1</v>
      </c>
      <c r="H40" s="101">
        <v>1</v>
      </c>
    </row>
    <row r="41" spans="2:8">
      <c r="B41" s="65" t="s">
        <v>45</v>
      </c>
      <c r="C41" s="13">
        <v>5</v>
      </c>
      <c r="D41" s="13">
        <v>5</v>
      </c>
      <c r="E41" s="13">
        <v>5</v>
      </c>
      <c r="F41" s="13">
        <v>5</v>
      </c>
      <c r="G41" s="13">
        <v>5</v>
      </c>
      <c r="H41" s="66">
        <v>5</v>
      </c>
    </row>
    <row r="42" spans="2:8">
      <c r="B42" s="65" t="s">
        <v>46</v>
      </c>
      <c r="C42" s="13">
        <v>4</v>
      </c>
      <c r="D42" s="13">
        <v>4</v>
      </c>
      <c r="E42" s="13">
        <v>4</v>
      </c>
      <c r="F42" s="13">
        <v>4</v>
      </c>
      <c r="G42" s="13">
        <v>4</v>
      </c>
      <c r="H42" s="66">
        <v>4</v>
      </c>
    </row>
    <row r="43" spans="2:8">
      <c r="B43" s="65" t="s">
        <v>47</v>
      </c>
      <c r="C43" s="13">
        <v>3</v>
      </c>
      <c r="D43" s="13">
        <v>3</v>
      </c>
      <c r="E43" s="13">
        <v>3</v>
      </c>
      <c r="F43" s="13">
        <v>3</v>
      </c>
      <c r="G43" s="13">
        <v>3</v>
      </c>
      <c r="H43" s="66">
        <v>3</v>
      </c>
    </row>
    <row r="44" spans="2:8">
      <c r="B44" s="65" t="s">
        <v>48</v>
      </c>
      <c r="C44" s="13">
        <v>1</v>
      </c>
      <c r="D44" s="13">
        <v>1</v>
      </c>
      <c r="E44" s="13">
        <v>1</v>
      </c>
      <c r="F44" s="13">
        <v>1</v>
      </c>
      <c r="G44" s="13">
        <v>1</v>
      </c>
      <c r="H44" s="66">
        <v>1</v>
      </c>
    </row>
    <row r="45" spans="2:8" ht="13.5" thickBot="1">
      <c r="B45" s="69" t="s">
        <v>49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4">
        <v>0</v>
      </c>
    </row>
  </sheetData>
  <mergeCells count="4">
    <mergeCell ref="D6:H6"/>
    <mergeCell ref="D29:H29"/>
    <mergeCell ref="B24:E24"/>
    <mergeCell ref="B1:E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Rap. grafiche COMPARTO</vt:lpstr>
      <vt:lpstr>Rap. grafiche DPTA e Prof. San.</vt:lpstr>
      <vt:lpstr>Rap. grafiche DIRIGENZA MEDICA</vt:lpstr>
      <vt:lpstr>Rap. grafica DIRIGENZA SANITARI</vt:lpstr>
      <vt:lpstr>Tabelle dati COMPARTO 2021</vt:lpstr>
      <vt:lpstr>Tabelle dati DIRIGENZA 2021</vt:lpstr>
      <vt:lpstr>Tab. incidenza obiet. e val.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AOUP</dc:creator>
  <cp:lastModifiedBy>Utente</cp:lastModifiedBy>
  <cp:lastPrinted>2021-04-26T09:48:00Z</cp:lastPrinted>
  <dcterms:created xsi:type="dcterms:W3CDTF">2015-11-30T09:47:42Z</dcterms:created>
  <dcterms:modified xsi:type="dcterms:W3CDTF">2023-04-27T10:07:55Z</dcterms:modified>
</cp:coreProperties>
</file>